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Pol'!$A$1:$Q$150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3" i="1" l="1"/>
  <c r="G59" i="1"/>
  <c r="G55" i="1"/>
  <c r="Y140" i="12"/>
  <c r="F39" i="1" s="1"/>
  <c r="G9" i="12"/>
  <c r="K9" i="12"/>
  <c r="M9" i="12"/>
  <c r="Q9" i="12"/>
  <c r="G10" i="12"/>
  <c r="I10" i="12" s="1"/>
  <c r="K10" i="12"/>
  <c r="M10" i="12"/>
  <c r="Q10" i="12"/>
  <c r="G11" i="12"/>
  <c r="I11" i="12" s="1"/>
  <c r="K11" i="12"/>
  <c r="M11" i="12"/>
  <c r="Q11" i="12"/>
  <c r="G12" i="12"/>
  <c r="I12" i="12" s="1"/>
  <c r="K12" i="12"/>
  <c r="M12" i="12"/>
  <c r="Q12" i="12"/>
  <c r="G13" i="12"/>
  <c r="I13" i="12" s="1"/>
  <c r="K13" i="12"/>
  <c r="M13" i="12"/>
  <c r="Q13" i="12"/>
  <c r="G14" i="12"/>
  <c r="I14" i="12"/>
  <c r="K14" i="12"/>
  <c r="M14" i="12"/>
  <c r="Q14" i="12"/>
  <c r="G15" i="12"/>
  <c r="I15" i="12" s="1"/>
  <c r="K15" i="12"/>
  <c r="M15" i="12"/>
  <c r="Q15" i="12"/>
  <c r="G16" i="12"/>
  <c r="I16" i="12" s="1"/>
  <c r="K16" i="12"/>
  <c r="M16" i="12"/>
  <c r="Q16" i="12"/>
  <c r="G17" i="12"/>
  <c r="I17" i="12" s="1"/>
  <c r="K17" i="12"/>
  <c r="M17" i="12"/>
  <c r="Q17" i="12"/>
  <c r="G18" i="12"/>
  <c r="I18" i="12" s="1"/>
  <c r="K18" i="12"/>
  <c r="M18" i="12"/>
  <c r="Q18" i="12"/>
  <c r="G19" i="12"/>
  <c r="I19" i="12" s="1"/>
  <c r="K19" i="12"/>
  <c r="M19" i="12"/>
  <c r="Q19" i="12"/>
  <c r="G21" i="12"/>
  <c r="I21" i="12" s="1"/>
  <c r="K21" i="12"/>
  <c r="M21" i="12"/>
  <c r="Q21" i="12"/>
  <c r="G25" i="12"/>
  <c r="I25" i="12" s="1"/>
  <c r="K25" i="12"/>
  <c r="M25" i="12"/>
  <c r="Q25" i="12"/>
  <c r="G27" i="12"/>
  <c r="I27" i="12" s="1"/>
  <c r="K27" i="12"/>
  <c r="M27" i="12"/>
  <c r="Q27" i="12"/>
  <c r="G30" i="12"/>
  <c r="I30" i="12"/>
  <c r="K30" i="12"/>
  <c r="M30" i="12"/>
  <c r="Q30" i="12"/>
  <c r="G34" i="12"/>
  <c r="I34" i="12"/>
  <c r="K34" i="12"/>
  <c r="M34" i="12"/>
  <c r="Q34" i="12"/>
  <c r="G38" i="12"/>
  <c r="I38" i="12" s="1"/>
  <c r="K38" i="12"/>
  <c r="M38" i="12"/>
  <c r="Q38" i="12"/>
  <c r="G42" i="12"/>
  <c r="I42" i="12" s="1"/>
  <c r="K42" i="12"/>
  <c r="M42" i="12"/>
  <c r="Q42" i="12"/>
  <c r="G45" i="12"/>
  <c r="I45" i="12" s="1"/>
  <c r="K45" i="12"/>
  <c r="M45" i="12"/>
  <c r="Q45" i="12"/>
  <c r="G48" i="12"/>
  <c r="I48" i="12" s="1"/>
  <c r="K48" i="12"/>
  <c r="M48" i="12"/>
  <c r="Q48" i="12"/>
  <c r="G52" i="12"/>
  <c r="I52" i="12"/>
  <c r="K52" i="12"/>
  <c r="M52" i="12"/>
  <c r="Q52" i="12"/>
  <c r="G53" i="12"/>
  <c r="I53" i="12"/>
  <c r="K53" i="12"/>
  <c r="M53" i="12"/>
  <c r="Q53" i="12"/>
  <c r="G55" i="12"/>
  <c r="I55" i="12" s="1"/>
  <c r="K55" i="12"/>
  <c r="M55" i="12"/>
  <c r="Q55" i="12"/>
  <c r="G57" i="12"/>
  <c r="K57" i="12"/>
  <c r="M57" i="12"/>
  <c r="Q57" i="12"/>
  <c r="G62" i="12"/>
  <c r="I62" i="12" s="1"/>
  <c r="K62" i="12"/>
  <c r="M62" i="12"/>
  <c r="Q62" i="12"/>
  <c r="G67" i="12"/>
  <c r="I67" i="12" s="1"/>
  <c r="K67" i="12"/>
  <c r="M67" i="12"/>
  <c r="Q67" i="12"/>
  <c r="G68" i="12"/>
  <c r="I68" i="12"/>
  <c r="K68" i="12"/>
  <c r="M68" i="12"/>
  <c r="Q68" i="12"/>
  <c r="G73" i="12"/>
  <c r="I73" i="12" s="1"/>
  <c r="K73" i="12"/>
  <c r="M73" i="12"/>
  <c r="Q73" i="12"/>
  <c r="G75" i="12"/>
  <c r="I75" i="12" s="1"/>
  <c r="K75" i="12"/>
  <c r="M75" i="12"/>
  <c r="Q75" i="12"/>
  <c r="G78" i="12"/>
  <c r="G49" i="1"/>
  <c r="H49" i="1"/>
  <c r="I78" i="12"/>
  <c r="K78" i="12"/>
  <c r="M78" i="12"/>
  <c r="Q78" i="12"/>
  <c r="G80" i="12"/>
  <c r="K80" i="12"/>
  <c r="K77" i="12" s="1"/>
  <c r="M80" i="12"/>
  <c r="Q80" i="12"/>
  <c r="G82" i="12"/>
  <c r="I82" i="12" s="1"/>
  <c r="K82" i="12"/>
  <c r="M82" i="12"/>
  <c r="Q82" i="12"/>
  <c r="Q77" i="12" s="1"/>
  <c r="G85" i="12"/>
  <c r="I85" i="12" s="1"/>
  <c r="H50" i="1"/>
  <c r="K85" i="12"/>
  <c r="M85" i="12"/>
  <c r="Q85" i="12"/>
  <c r="G87" i="12"/>
  <c r="I87" i="12"/>
  <c r="K87" i="12"/>
  <c r="M87" i="12"/>
  <c r="Q87" i="12"/>
  <c r="G89" i="12"/>
  <c r="I89" i="12" s="1"/>
  <c r="K89" i="12"/>
  <c r="M89" i="12"/>
  <c r="Q89" i="12"/>
  <c r="G91" i="12"/>
  <c r="I91" i="12" s="1"/>
  <c r="G50" i="1"/>
  <c r="K91" i="12"/>
  <c r="M91" i="12"/>
  <c r="Q91" i="12"/>
  <c r="G93" i="12"/>
  <c r="I93" i="12"/>
  <c r="K93" i="12"/>
  <c r="M93" i="12"/>
  <c r="Q93" i="12"/>
  <c r="G95" i="12"/>
  <c r="K95" i="12"/>
  <c r="M95" i="12"/>
  <c r="Q95" i="12"/>
  <c r="G97" i="12"/>
  <c r="G98" i="12"/>
  <c r="I98" i="12" s="1"/>
  <c r="I97" i="12" s="1"/>
  <c r="G51" i="1"/>
  <c r="H51" i="1"/>
  <c r="K98" i="12"/>
  <c r="K97" i="12" s="1"/>
  <c r="M98" i="12"/>
  <c r="M97" i="12" s="1"/>
  <c r="Q98" i="12"/>
  <c r="Q97" i="12" s="1"/>
  <c r="G101" i="12"/>
  <c r="G52" i="1"/>
  <c r="H52" i="1"/>
  <c r="I101" i="12"/>
  <c r="K101" i="12"/>
  <c r="M101" i="12"/>
  <c r="Q101" i="12"/>
  <c r="G102" i="12"/>
  <c r="I102" i="12"/>
  <c r="K102" i="12"/>
  <c r="M102" i="12"/>
  <c r="Q102" i="12"/>
  <c r="G104" i="12"/>
  <c r="I104" i="12" s="1"/>
  <c r="K104" i="12"/>
  <c r="M104" i="12"/>
  <c r="Q104" i="12"/>
  <c r="G105" i="12"/>
  <c r="I105" i="12" s="1"/>
  <c r="K105" i="12"/>
  <c r="M105" i="12"/>
  <c r="Q105" i="12"/>
  <c r="G106" i="12"/>
  <c r="I106" i="12" s="1"/>
  <c r="K106" i="12"/>
  <c r="M106" i="12"/>
  <c r="Q106" i="12"/>
  <c r="G53" i="1"/>
  <c r="G108" i="12"/>
  <c r="I108" i="12" s="1"/>
  <c r="I107" i="12" s="1"/>
  <c r="K108" i="12"/>
  <c r="K107" i="12" s="1"/>
  <c r="M108" i="12"/>
  <c r="M107" i="12" s="1"/>
  <c r="Q108" i="12"/>
  <c r="Q107" i="12" s="1"/>
  <c r="G54" i="1"/>
  <c r="G111" i="12"/>
  <c r="I111" i="12" s="1"/>
  <c r="K111" i="12"/>
  <c r="M111" i="12"/>
  <c r="Q111" i="12"/>
  <c r="G112" i="12"/>
  <c r="I112" i="12" s="1"/>
  <c r="H54" i="1"/>
  <c r="K112" i="12"/>
  <c r="M112" i="12"/>
  <c r="Q112" i="12"/>
  <c r="G113" i="12"/>
  <c r="I113" i="12"/>
  <c r="K113" i="12"/>
  <c r="M113" i="12"/>
  <c r="Q113" i="12"/>
  <c r="G115" i="12"/>
  <c r="H55" i="1"/>
  <c r="K115" i="12"/>
  <c r="M115" i="12"/>
  <c r="M114" i="12" s="1"/>
  <c r="Q115" i="12"/>
  <c r="G117" i="12"/>
  <c r="I117" i="12" s="1"/>
  <c r="K117" i="12"/>
  <c r="M117" i="12"/>
  <c r="Q117" i="12"/>
  <c r="G119" i="12"/>
  <c r="G56" i="1"/>
  <c r="H56" i="1"/>
  <c r="Q119" i="12"/>
  <c r="G120" i="12"/>
  <c r="I120" i="12"/>
  <c r="I119" i="12" s="1"/>
  <c r="K120" i="12"/>
  <c r="K119" i="12" s="1"/>
  <c r="M120" i="12"/>
  <c r="M119" i="12" s="1"/>
  <c r="Q120" i="12"/>
  <c r="G122" i="12"/>
  <c r="G121" i="12" s="1"/>
  <c r="G57" i="1"/>
  <c r="H57" i="1"/>
  <c r="G17" i="1" s="1"/>
  <c r="K122" i="12"/>
  <c r="K121" i="12" s="1"/>
  <c r="M122" i="12"/>
  <c r="M121" i="12" s="1"/>
  <c r="Q122" i="12"/>
  <c r="Q121" i="12" s="1"/>
  <c r="G125" i="12"/>
  <c r="I125" i="12" s="1"/>
  <c r="H58" i="1"/>
  <c r="K125" i="12"/>
  <c r="K124" i="12" s="1"/>
  <c r="M125" i="12"/>
  <c r="Q125" i="12"/>
  <c r="G126" i="12"/>
  <c r="K126" i="12"/>
  <c r="M126" i="12"/>
  <c r="M124" i="12" s="1"/>
  <c r="Q126" i="12"/>
  <c r="G127" i="12"/>
  <c r="I127" i="12" s="1"/>
  <c r="K127" i="12"/>
  <c r="M127" i="12"/>
  <c r="Q127" i="12"/>
  <c r="H59" i="1"/>
  <c r="G129" i="12"/>
  <c r="G128" i="12" s="1"/>
  <c r="I129" i="12"/>
  <c r="K129" i="12"/>
  <c r="M129" i="12"/>
  <c r="M128" i="12" s="1"/>
  <c r="Q129" i="12"/>
  <c r="G130" i="12"/>
  <c r="I130" i="12" s="1"/>
  <c r="K130" i="12"/>
  <c r="K128" i="12" s="1"/>
  <c r="M130" i="12"/>
  <c r="Q130" i="12"/>
  <c r="Q128" i="12" s="1"/>
  <c r="G132" i="12"/>
  <c r="I132" i="12" s="1"/>
  <c r="K132" i="12"/>
  <c r="M132" i="12"/>
  <c r="Q132" i="12"/>
  <c r="G133" i="12"/>
  <c r="I133" i="12" s="1"/>
  <c r="K133" i="12"/>
  <c r="M133" i="12"/>
  <c r="Q133" i="12"/>
  <c r="G134" i="12"/>
  <c r="I134" i="12" s="1"/>
  <c r="K134" i="12"/>
  <c r="M134" i="12"/>
  <c r="Q134" i="12"/>
  <c r="G135" i="12"/>
  <c r="I135" i="12" s="1"/>
  <c r="K135" i="12"/>
  <c r="M135" i="12"/>
  <c r="Q135" i="12"/>
  <c r="G136" i="12"/>
  <c r="I136" i="12" s="1"/>
  <c r="K136" i="12"/>
  <c r="M136" i="12"/>
  <c r="Q136" i="12"/>
  <c r="G137" i="12"/>
  <c r="I137" i="12" s="1"/>
  <c r="K137" i="12"/>
  <c r="M137" i="12"/>
  <c r="Q137" i="12"/>
  <c r="G138" i="12"/>
  <c r="I138" i="12" s="1"/>
  <c r="K138" i="12"/>
  <c r="M138" i="12"/>
  <c r="Q138" i="12"/>
  <c r="I20" i="1"/>
  <c r="G20" i="1"/>
  <c r="E20" i="1"/>
  <c r="I19" i="1"/>
  <c r="I18" i="1"/>
  <c r="G18" i="1"/>
  <c r="E18" i="1"/>
  <c r="I17" i="1"/>
  <c r="I16" i="1"/>
  <c r="I61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K110" i="12" l="1"/>
  <c r="M77" i="12"/>
  <c r="G28" i="1"/>
  <c r="M131" i="12"/>
  <c r="G107" i="12"/>
  <c r="Q56" i="12"/>
  <c r="Q124" i="12"/>
  <c r="Q114" i="12"/>
  <c r="G77" i="12"/>
  <c r="E17" i="1"/>
  <c r="I110" i="12"/>
  <c r="I131" i="12"/>
  <c r="Q131" i="12"/>
  <c r="Q8" i="12"/>
  <c r="G60" i="1"/>
  <c r="E19" i="1" s="1"/>
  <c r="K114" i="12"/>
  <c r="G100" i="12"/>
  <c r="K84" i="12"/>
  <c r="K56" i="12"/>
  <c r="Z140" i="12"/>
  <c r="G39" i="1" s="1"/>
  <c r="H39" i="1" s="1"/>
  <c r="I39" i="1" s="1"/>
  <c r="M110" i="12"/>
  <c r="M84" i="12"/>
  <c r="M56" i="12"/>
  <c r="Q84" i="12"/>
  <c r="K8" i="12"/>
  <c r="K131" i="12"/>
  <c r="G58" i="1"/>
  <c r="G110" i="12"/>
  <c r="Q100" i="12"/>
  <c r="G48" i="1"/>
  <c r="M8" i="12"/>
  <c r="H47" i="1"/>
  <c r="I128" i="12"/>
  <c r="I122" i="12"/>
  <c r="I121" i="12" s="1"/>
  <c r="G114" i="12"/>
  <c r="H48" i="1"/>
  <c r="G56" i="12"/>
  <c r="G47" i="1"/>
  <c r="G84" i="12"/>
  <c r="H60" i="1"/>
  <c r="G19" i="1" s="1"/>
  <c r="G124" i="12"/>
  <c r="Q110" i="12"/>
  <c r="I100" i="12"/>
  <c r="M100" i="12"/>
  <c r="K100" i="12"/>
  <c r="G8" i="12"/>
  <c r="G24" i="1"/>
  <c r="G29" i="1"/>
  <c r="G131" i="12"/>
  <c r="I126" i="12"/>
  <c r="I124" i="12" s="1"/>
  <c r="I115" i="12"/>
  <c r="I114" i="12" s="1"/>
  <c r="I95" i="12"/>
  <c r="I84" i="12" s="1"/>
  <c r="I80" i="12"/>
  <c r="I77" i="12" s="1"/>
  <c r="I57" i="12"/>
  <c r="I56" i="12" s="1"/>
  <c r="I9" i="12"/>
  <c r="I8" i="12" s="1"/>
  <c r="I21" i="1"/>
  <c r="E16" i="1" l="1"/>
  <c r="E21" i="1" s="1"/>
  <c r="G61" i="1"/>
  <c r="G16" i="1"/>
  <c r="G21" i="1" s="1"/>
  <c r="H6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<sst xmlns="http://schemas.openxmlformats.org/spreadsheetml/2006/main" count="573" uniqueCount="296">
  <si>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</si>
  <si>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</si>
  <si>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</si>
  <si>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</si>
  <si>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</si>
  <si>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</si>
  <si>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</si>
  <si>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</si>
  <si>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</si>
  <si>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</si>
  <si>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</si>
  <si>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</si>
  <si>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</si>
  <si>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</si>
  <si>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</si>
  <si>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</si>
  <si>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</si>
  <si>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</si>
  <si>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</si>
  <si>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</si>
  <si>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</si>
  <si>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</si>
  <si>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</si>
  <si>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</si>
  <si>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</si>
  <si>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</si>
  <si>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</si>
  <si>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</si>
  <si>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</si>
  <si>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</si>
  <si>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</si>
  <si>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</si>
  <si>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</si>
  <si>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</si>
  <si>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</si>
  <si>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</si>
  <si>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</si>
  <si>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</si>
  <si>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</si>
  <si>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</si>
  <si>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</si>
  <si>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</si>
  <si>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</si>
  <si>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</si>
  <si>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</si>
  <si>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František Marcián</t>
  </si>
  <si>
    <t>OČS Svratka, stavidlový objekt,  SO 01 - Stavidlový objekt</t>
  </si>
  <si>
    <t>Marcián František, Ing.</t>
  </si>
  <si>
    <t>Za Sokolovnou 323</t>
  </si>
  <si>
    <t>Rajhradice</t>
  </si>
  <si>
    <t>66461</t>
  </si>
  <si>
    <t>15226085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</si>
  <si>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</si>
  <si>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</si>
  <si>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</si>
  <si>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</si>
  <si>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</si>
  <si>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</si>
  <si>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</si>
  <si>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</si>
  <si>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</si>
  <si>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</si>
  <si>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</si>
  <si>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</si>
  <si>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</si>
  <si>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</si>
  <si>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Upravy povrchů vnější</t>
  </si>
  <si>
    <t>8</t>
  </si>
  <si>
    <t>Trubní vedení</t>
  </si>
  <si>
    <t>91</t>
  </si>
  <si>
    <t>Doplňující práce na komunikaci</t>
  </si>
  <si>
    <t>93</t>
  </si>
  <si>
    <t>Dokončovací práce inž.staveb</t>
  </si>
  <si>
    <t>97</t>
  </si>
  <si>
    <t>Prorážení otvorů</t>
  </si>
  <si>
    <t>99</t>
  </si>
  <si>
    <t>Staveništní přesun hmot</t>
  </si>
  <si>
    <t>762</t>
  </si>
  <si>
    <t>Konstrukce tesařské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</si>
  <si>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</si>
  <si>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</si>
  <si>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</si>
  <si>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</si>
  <si>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</si>
  <si>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</si>
  <si>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</si>
  <si>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</si>
  <si>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</si>
  <si>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</si>
  <si>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</si>
  <si>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</si>
  <si>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</si>
  <si>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</si>
  <si>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</si>
  <si>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</si>
  <si>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</si>
  <si>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</si>
  <si>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</si>
  <si>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</si>
  <si>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</si>
  <si>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</si>
  <si>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</si>
  <si>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</si>
  <si>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</si>
  <si>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</si>
  <si>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</si>
  <si>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</si>
  <si>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</si>
  <si>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</si>
  <si>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</si>
  <si>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115101203R00</t>
  </si>
  <si>
    <t>Čerpání vody do výšky 10 m, přítok 1000-2000 l/min</t>
  </si>
  <si>
    <t>h</t>
  </si>
  <si>
    <t>POL1_0</t>
  </si>
  <si>
    <t>112101101R00</t>
  </si>
  <si>
    <t>Kácení stromů listnatých o průměru kmene 10-30 cm, lesní pozemek</t>
  </si>
  <si>
    <t>kus</t>
  </si>
  <si>
    <t>112101102R00</t>
  </si>
  <si>
    <t>Kácení stromů listnatých o průměru kmene 30-50 cm</t>
  </si>
  <si>
    <t>112201101R00</t>
  </si>
  <si>
    <t>Odstranění pařezů pod úrovní, o průměru 10 - 30 cm</t>
  </si>
  <si>
    <t>112201102R00</t>
  </si>
  <si>
    <t>Odstranění pařezů pod úrovní, o průměru 30 - 50 cm</t>
  </si>
  <si>
    <t>162301411R00</t>
  </si>
  <si>
    <t>Vod.přemístění kmenů listnatých, D 30cm  do 5000 m</t>
  </si>
  <si>
    <t>111201501R00</t>
  </si>
  <si>
    <t>Štěpkování větví stromů o průměru nad 100 mm, lesní pozemek</t>
  </si>
  <si>
    <t>Štěpkování větví stromů o průměru nad 100 mm</t>
  </si>
  <si>
    <t>162201402R00</t>
  </si>
  <si>
    <t>Vod.přemístění větví listnatých, D 50 cm do 1000 m, lesní pozemek</t>
  </si>
  <si>
    <t>Vod.přemístění větví listnatých, D 50 cm do 1000 m</t>
  </si>
  <si>
    <t>121101101R00</t>
  </si>
  <si>
    <t>Sejmutí ornice s přemístěním do 50 m</t>
  </si>
  <si>
    <t>m3</t>
  </si>
  <si>
    <t>350*0,15</t>
  </si>
  <si>
    <t>VV</t>
  </si>
  <si>
    <t>131201113R00</t>
  </si>
  <si>
    <t>Hloubení nezapaž. jam hor.3 do 10000 m3, STROJNĚ</t>
  </si>
  <si>
    <t>Prokop hráze + objekt:95,3*5+95,3*8</t>
  </si>
  <si>
    <t>Odpadní koryto:12,0*20,9</t>
  </si>
  <si>
    <t>Sjezdy:66,1*0,4*2</t>
  </si>
  <si>
    <t>124203102R00</t>
  </si>
  <si>
    <t>Vykopávky pro koryta vodotečí v hor. 3 do 10000 m3</t>
  </si>
  <si>
    <t>Přív. koryto:(3,15+14,5)/2 * 13,0</t>
  </si>
  <si>
    <t>162401102R00</t>
  </si>
  <si>
    <t>Vodorovné přemístění výkopku z hor.1-4 do 2000 m</t>
  </si>
  <si>
    <t>Přebytek zeminy:1657,4-1127,1</t>
  </si>
  <si>
    <t>Přebytek ornice:27,5</t>
  </si>
  <si>
    <t>162201102R00</t>
  </si>
  <si>
    <t>Vodorovné přemístění výkopku z hor.1-4 do 50 m</t>
  </si>
  <si>
    <t>Zemina pro zpětný zásyp:(1238,9-(13,4*5,0+(13,4+16,6)/2*1,9+21,3*2,8+1,9*13,5+4,6*8,0))*2</t>
  </si>
  <si>
    <t>Zemina pro sjezdy:2*66,1*0,8*2</t>
  </si>
  <si>
    <t>Ornice:25,0</t>
  </si>
  <si>
    <t>171201201R00</t>
  </si>
  <si>
    <t>Uložení sypaniny na skl.-sypanina na výšku přes 2m</t>
  </si>
  <si>
    <t>Zemina pro zpětný zásyp:1238,9-(13,4*5,0+(13,4+16,6)/2*1,9+21,3*2,8+1,9*13,5+4,6*8,0)</t>
  </si>
  <si>
    <t>Zemina pro sjezdy:2*66,1*0,8</t>
  </si>
  <si>
    <t>Ornice:25</t>
  </si>
  <si>
    <t>167101102R00</t>
  </si>
  <si>
    <t>Nakládání výkopku z hor.1-4 v množství nad 100 m3</t>
  </si>
  <si>
    <t>171103213R00</t>
  </si>
  <si>
    <t>Ulož. sypaniny kanálů,100%PS, objem jílu nad 50%</t>
  </si>
  <si>
    <t>Obsyp objektu a potrubí:1238,9-(13,4*5,0+(13,4+16,6)/2*1,9+21,3*2,8+1,9*13,5+4,6*8,0)</t>
  </si>
  <si>
    <t>Sjezdy:2*66,1*0,8</t>
  </si>
  <si>
    <t>181201102R00</t>
  </si>
  <si>
    <t>Úprava pláně v násypech v hor. 1-4, se zhutněním</t>
  </si>
  <si>
    <t>m2</t>
  </si>
  <si>
    <t>hráz:4,0*20,0</t>
  </si>
  <si>
    <t>sjezdy:44,0+42,0</t>
  </si>
  <si>
    <t>182201101R00</t>
  </si>
  <si>
    <t>Svahování násypů</t>
  </si>
  <si>
    <t>hráz:12,0*20,0</t>
  </si>
  <si>
    <t>sjezdy:150</t>
  </si>
  <si>
    <t>odp. koryto:12,0*30,5</t>
  </si>
  <si>
    <t>182301121R00</t>
  </si>
  <si>
    <t>Rozprostření ornice, svah, tl. do 10 cm, do 500 m2</t>
  </si>
  <si>
    <t>113108410R00</t>
  </si>
  <si>
    <t>Odstranění asfaltové vrstvy pl.nad 50 m2, tl.10 cm</t>
  </si>
  <si>
    <t>komunik. na hrázi:3,0*20,0</t>
  </si>
  <si>
    <t>199000001R00</t>
  </si>
  <si>
    <t>Poplatek za skládku - vybouraný asfalt. kryt</t>
  </si>
  <si>
    <t>329351010R00</t>
  </si>
  <si>
    <t>Obednění konstrukcí ostatních ploch rovinných</t>
  </si>
  <si>
    <t>Objekt:2*43,9+2*27,8+20,9+9,5+11,9</t>
  </si>
  <si>
    <t>Potrubí:2*1,55*13,5</t>
  </si>
  <si>
    <t>Čelo:2*4,6+3,6*8,0+3,7*8,0+2*0,5*2,4</t>
  </si>
  <si>
    <t>Prahy:2*0,8*8,6+2*0,8*36,5</t>
  </si>
  <si>
    <t>329352010R00</t>
  </si>
  <si>
    <t>Odbednění konstrukcí ostatních ploch rovinných</t>
  </si>
  <si>
    <t>329366112R00</t>
  </si>
  <si>
    <t>Výztuž ost. ŽB konstr. ocel B500A, do 32 mm</t>
  </si>
  <si>
    <t>t</t>
  </si>
  <si>
    <t>329321116R00</t>
  </si>
  <si>
    <t>Konstrukce ostatní ze ŽB. vodostaveb.  C 30/37 XF4</t>
  </si>
  <si>
    <t>objekt:8,1*5,0+(8,0+9,55)/2*1,9+11,6*2,0</t>
  </si>
  <si>
    <t>obet. potr.:(1,81-0,55)*13,5</t>
  </si>
  <si>
    <t>čelo:4,5*8,0-0,5*2,4*1,95</t>
  </si>
  <si>
    <t>prahy:(0,8*0,4)*(8,6+36,5)</t>
  </si>
  <si>
    <t>329311114R00</t>
  </si>
  <si>
    <t>Konstrukce ostatní z bet. prostého C 25/30 XA2</t>
  </si>
  <si>
    <t>podkl. beton:(4,12*10,0+1,4*13,5+1,45*8,0)*0,1</t>
  </si>
  <si>
    <t>329311115R00</t>
  </si>
  <si>
    <t>Konstrukce ostatní z bet.prostého C 30/37 XA3</t>
  </si>
  <si>
    <t>základ drátokošů:1,3*0,6*12,0</t>
  </si>
  <si>
    <t>451311831R00</t>
  </si>
  <si>
    <t>Podklad pod dlažbu z betonu C 25/30 XA1,do 20 cm</t>
  </si>
  <si>
    <t>8,0*28,0+2*8,0*2,5</t>
  </si>
  <si>
    <t>465513227R00</t>
  </si>
  <si>
    <t>Dlažba z kamene na MC, s vyspárov. MC, tl. 25 cm</t>
  </si>
  <si>
    <t>8,0*30,5</t>
  </si>
  <si>
    <t>457971111R00</t>
  </si>
  <si>
    <t>Zřízení vrstvy z geotex.skl.do 1:5,š. do 3 m,hrází</t>
  </si>
  <si>
    <t>Rub drátokošů:2*12,0*4,0</t>
  </si>
  <si>
    <t>564831111RT2</t>
  </si>
  <si>
    <t>Podklad ze štěrkodrti po zhutnění tloušťky 10 cm, štěrkodrť frakce 0-32 mm</t>
  </si>
  <si>
    <t>podklad sjezdy:44,0+42,0</t>
  </si>
  <si>
    <t>564671111R00</t>
  </si>
  <si>
    <t>Podklad z kameniva drceného 63-125 mm, tl. 25 cm, se zadrcením</t>
  </si>
  <si>
    <t>zpev. sjezdy:44,0+42,0</t>
  </si>
  <si>
    <t>564871111RT2</t>
  </si>
  <si>
    <t>Podklad ze štěrkodrti po zhutnění tloušťky 25 cm, štěrkodrť frakce 0-32 mm</t>
  </si>
  <si>
    <t>577141122R00</t>
  </si>
  <si>
    <t>Beton asfalt. ACL 16+ ložný, š. do 3 m, tl. 5 cm</t>
  </si>
  <si>
    <t>3,0*20,0</t>
  </si>
  <si>
    <t>577141112R00</t>
  </si>
  <si>
    <t>Beton asfalt. ACO 11+,nebo ACO 16+,do 3 m, tl.5 cm</t>
  </si>
  <si>
    <t>569851111R00</t>
  </si>
  <si>
    <t>Zpevnění krajnic štěrkodrtí tloušťky  15 cm</t>
  </si>
  <si>
    <t>2*0,5*20,0</t>
  </si>
  <si>
    <t>620413121R00</t>
  </si>
  <si>
    <t>Pačokování konstrukcí jíl. mlékem dvojnásobné</t>
  </si>
  <si>
    <t>2*26+8,4*13,1</t>
  </si>
  <si>
    <t>822442111R00</t>
  </si>
  <si>
    <t>Montáž trub ŽB těs. pryžovými kroužky DN 600</t>
  </si>
  <si>
    <t>m</t>
  </si>
  <si>
    <t>59222410R</t>
  </si>
  <si>
    <t>Trouba železobet hrdlová TZH-Q  600/2500 integro</t>
  </si>
  <si>
    <t>POL3_0</t>
  </si>
  <si>
    <t>15,0/2,5</t>
  </si>
  <si>
    <t>891442121R00</t>
  </si>
  <si>
    <t>Montáž kanalizačních šoupátek nebo stavítek DN 600</t>
  </si>
  <si>
    <t>422261153R</t>
  </si>
  <si>
    <t>Šoupátko vřetenové EROX plus čtyřhranné 600 mm, + stojan+servomotor 12v</t>
  </si>
  <si>
    <t>R</t>
  </si>
  <si>
    <t>Stupadlo žebříkové - nerez</t>
  </si>
  <si>
    <t>919735112R00</t>
  </si>
  <si>
    <t>Řezání stávajícího živičného krytu tl. 5 - 10 cm</t>
  </si>
  <si>
    <t>Komunikace hráz:2*3,0</t>
  </si>
  <si>
    <t>931991112R00</t>
  </si>
  <si>
    <t>Těsnění dilatační spáry gumovým pásem, ve stěně</t>
  </si>
  <si>
    <t>936501111R00</t>
  </si>
  <si>
    <t>Limnigrafická lať osazená v jakémkoliv sklonu</t>
  </si>
  <si>
    <t>54823012R</t>
  </si>
  <si>
    <t>Lať vodočetná s nestíratelnou ochrannou vrstvou, l = 1 m</t>
  </si>
  <si>
    <t>979084216R00</t>
  </si>
  <si>
    <t>Vodorovná doprava vybour. hmot po suchu do 5 km</t>
  </si>
  <si>
    <t>odvoz asf. krytu na skl.:3,0*20,0*0,1*2,2</t>
  </si>
  <si>
    <t>979084219R00</t>
  </si>
  <si>
    <t>Příplatek k dopravě vybour.hmot za dalších 5 km</t>
  </si>
  <si>
    <t>13,2*2</t>
  </si>
  <si>
    <t>998332011R00</t>
  </si>
  <si>
    <t>Přesun hmot, úpravy toků a kanálů, hráze ostatní</t>
  </si>
  <si>
    <t>Tesařské výrobky vč. dodávky materiálu, dub. dluže, tl. 40 mm</t>
  </si>
  <si>
    <t>norná stěna:2,0*2,5</t>
  </si>
  <si>
    <t>767990010RA0</t>
  </si>
  <si>
    <t>Atypické ocelové konstrukce</t>
  </si>
  <si>
    <t>kg</t>
  </si>
  <si>
    <t>POL2_0</t>
  </si>
  <si>
    <t>55399999R</t>
  </si>
  <si>
    <t>Ocelové výrobky - kotvy a spojky-atypické prvky</t>
  </si>
  <si>
    <t>Žárové zinkování zámečnických konstrukcí</t>
  </si>
  <si>
    <t>783222120R00</t>
  </si>
  <si>
    <t>Nátěr syntetický kov.konstrukcí 2x</t>
  </si>
  <si>
    <t>24692100R</t>
  </si>
  <si>
    <t>Zinková barva na opravy kovových konstrukcí</t>
  </si>
  <si>
    <t>l</t>
  </si>
  <si>
    <t>005111020R</t>
  </si>
  <si>
    <t>Vytyčení stavby</t>
  </si>
  <si>
    <t>Soubor</t>
  </si>
  <si>
    <t>005121010R</t>
  </si>
  <si>
    <t>Vybudování zařízení staveniště,  vč. oplocení staveniště</t>
  </si>
  <si>
    <t>005211030R</t>
  </si>
  <si>
    <t xml:space="preserve">Dočasná dopravní opatření </t>
  </si>
  <si>
    <t>005121030R</t>
  </si>
  <si>
    <t>Odstranění zařízení staveniště</t>
  </si>
  <si>
    <t>005211080R</t>
  </si>
  <si>
    <t xml:space="preserve">Bezpečnostní a hygienická opatření na staveništi </t>
  </si>
  <si>
    <t>005241020R</t>
  </si>
  <si>
    <t xml:space="preserve">Geodetické zaměření skutečného provedení  </t>
  </si>
  <si>
    <t>005241010R</t>
  </si>
  <si>
    <t xml:space="preserve">Dokumentace skutečného provedení </t>
  </si>
  <si>
    <t/>
  </si>
  <si>
    <t>SUM</t>
  </si>
  <si>
    <t>POPUZIV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</si>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</sst>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4" fontId="16" fillId="0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Fill="1" applyBorder="1" applyAlignment="1">
      <alignment vertical="top" shrinkToFit="1"/>
    </xf>
    <xf numFmtId="0" fontId="8" fillId="0" borderId="0" xfId="0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49" fontId="0" fillId="0" borderId="0" xfId="0" applyNumberForma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9" t="s">
        <v>39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41" t="s">
        <v>42</v>
      </c>
      <c r="C1" s="242"/>
      <c r="D1" s="242"/>
      <c r="E1" s="242"/>
      <c r="F1" s="242"/>
      <c r="G1" s="242"/>
      <c r="H1" s="242"/>
      <c r="I1" s="242"/>
      <c r="J1" s="243"/>
    </row>
    <row r="2" spans="1:15" ht="23.25" customHeight="1" x14ac:dyDescent="0.2">
      <c r="A2" s="4"/>
      <c r="B2" s="81" t="s">
        <v>40</v>
      </c>
      <c r="C2" s="82"/>
      <c r="D2" s="226" t="s">
        <v>46</v>
      </c>
      <c r="E2" s="227"/>
      <c r="F2" s="227"/>
      <c r="G2" s="227"/>
      <c r="H2" s="227"/>
      <c r="I2" s="227"/>
      <c r="J2" s="228"/>
      <c r="O2" s="2"/>
    </row>
    <row r="3" spans="1:15" ht="23.25" hidden="1" customHeight="1" x14ac:dyDescent="0.2">
      <c r="A3" s="4"/>
      <c r="B3" s="83" t="s">
        <v>43</v>
      </c>
      <c r="C3" s="84"/>
      <c r="D3" s="254"/>
      <c r="E3" s="255"/>
      <c r="F3" s="255"/>
      <c r="G3" s="255"/>
      <c r="H3" s="255"/>
      <c r="I3" s="255"/>
      <c r="J3" s="25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3" t="s">
        <v>47</v>
      </c>
      <c r="E11" s="233"/>
      <c r="F11" s="233"/>
      <c r="G11" s="233"/>
      <c r="H11" s="28" t="s">
        <v>33</v>
      </c>
      <c r="I11" s="94" t="s">
        <v>51</v>
      </c>
      <c r="J11" s="11"/>
    </row>
    <row r="12" spans="1:15" ht="15.75" customHeight="1" x14ac:dyDescent="0.2">
      <c r="A12" s="4"/>
      <c r="B12" s="41"/>
      <c r="C12" s="26"/>
      <c r="D12" s="252" t="s">
        <v>48</v>
      </c>
      <c r="E12" s="252"/>
      <c r="F12" s="252"/>
      <c r="G12" s="25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53" t="s">
        <v>49</v>
      </c>
      <c r="E13" s="253"/>
      <c r="F13" s="253"/>
      <c r="G13" s="25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2" t="s">
        <v>29</v>
      </c>
      <c r="F15" s="232"/>
      <c r="G15" s="250" t="s">
        <v>30</v>
      </c>
      <c r="H15" s="250"/>
      <c r="I15" s="250" t="s">
        <v>28</v>
      </c>
      <c r="J15" s="25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9" t="e">
        <f>SUMIF(F47:F60,A16,G47:G60)+SUMIF(F47:F60,"PSU",G47:G60)</f>
        <v>#REF!</v>
      </c>
      <c r="F16" s="230"/>
      <c r="G16" s="229" t="e">
        <f>SUMIF(F47:F60,A16,H47:H60)+SUMIF(F47:F60,"PSU",H47:H60)</f>
        <v>#REF!</v>
      </c>
      <c r="H16" s="230"/>
      <c r="I16" s="229">
        <f>SUMIF(F47:F60,A16,I47:I60)+SUMIF(F47:F60,"PSU",I47:I60)</f>
        <v>0</v>
      </c>
      <c r="J16" s="23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9" t="e">
        <f>SUMIF(F47:F60,A17,G47:G60)</f>
        <v>#REF!</v>
      </c>
      <c r="F17" s="230"/>
      <c r="G17" s="229" t="e">
        <f>SUMIF(F47:F60,A17,H47:H60)</f>
        <v>#REF!</v>
      </c>
      <c r="H17" s="230"/>
      <c r="I17" s="229">
        <f>SUMIF(F47:F60,A17,I47:I60)</f>
        <v>0</v>
      </c>
      <c r="J17" s="23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9">
        <f>SUMIF(F47:F60,A18,G47:G60)</f>
        <v>0</v>
      </c>
      <c r="F18" s="230"/>
      <c r="G18" s="229">
        <f>SUMIF(F47:F60,A18,H47:H60)</f>
        <v>0</v>
      </c>
      <c r="H18" s="230"/>
      <c r="I18" s="229">
        <f>SUMIF(F47:F60,A18,I47:I60)</f>
        <v>0</v>
      </c>
      <c r="J18" s="231"/>
    </row>
    <row r="19" spans="1:10" ht="23.25" customHeight="1" x14ac:dyDescent="0.2">
      <c r="A19" s="141" t="s">
        <v>83</v>
      </c>
      <c r="B19" s="142" t="s">
        <v>26</v>
      </c>
      <c r="C19" s="58"/>
      <c r="D19" s="59"/>
      <c r="E19" s="229" t="e">
        <f>SUMIF(F47:F60,A19,G47:G60)</f>
        <v>#REF!</v>
      </c>
      <c r="F19" s="230"/>
      <c r="G19" s="229" t="e">
        <f>SUMIF(F47:F60,A19,H47:H60)</f>
        <v>#REF!</v>
      </c>
      <c r="H19" s="230"/>
      <c r="I19" s="229">
        <f>SUMIF(F47:F60,A19,I47:I60)</f>
        <v>0</v>
      </c>
      <c r="J19" s="231"/>
    </row>
    <row r="20" spans="1:10" ht="23.25" customHeight="1" x14ac:dyDescent="0.2">
      <c r="A20" s="141" t="s">
        <v>84</v>
      </c>
      <c r="B20" s="142" t="s">
        <v>27</v>
      </c>
      <c r="C20" s="58"/>
      <c r="D20" s="59"/>
      <c r="E20" s="229">
        <f>SUMIF(F47:F60,A20,G47:G60)</f>
        <v>0</v>
      </c>
      <c r="F20" s="230"/>
      <c r="G20" s="229">
        <f>SUMIF(F47:F60,A20,H47:H60)</f>
        <v>0</v>
      </c>
      <c r="H20" s="230"/>
      <c r="I20" s="229">
        <f>SUMIF(F47:F60,A20,I47:I60)</f>
        <v>0</v>
      </c>
      <c r="J20" s="231"/>
    </row>
    <row r="21" spans="1:10" ht="23.25" customHeight="1" x14ac:dyDescent="0.2">
      <c r="A21" s="4"/>
      <c r="B21" s="74" t="s">
        <v>28</v>
      </c>
      <c r="C21" s="75"/>
      <c r="D21" s="76"/>
      <c r="E21" s="239" t="e">
        <f>SUM(E16:F20)</f>
        <v>#REF!</v>
      </c>
      <c r="F21" s="248"/>
      <c r="G21" s="239" t="e">
        <f>SUM(G16:H20)</f>
        <v>#REF!</v>
      </c>
      <c r="H21" s="248"/>
      <c r="I21" s="239">
        <f>SUM(I16:J20)</f>
        <v>0</v>
      </c>
      <c r="J21" s="24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7">
        <f>ZakladDPHSniVypocet</f>
        <v>0</v>
      </c>
      <c r="H23" s="238"/>
      <c r="I23" s="23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ZakladDPHSni*SazbaDPH1/100</f>
        <v>0</v>
      </c>
      <c r="H24" s="236"/>
      <c r="I24" s="23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7">
        <f>ZakladDPHZaklVypocet</f>
        <v>0</v>
      </c>
      <c r="H25" s="238"/>
      <c r="I25" s="23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4">
        <f>ZakladDPHZakl*SazbaDPH2/100</f>
        <v>0</v>
      </c>
      <c r="H26" s="245"/>
      <c r="I26" s="24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6">
        <f>0</f>
        <v>0</v>
      </c>
      <c r="H27" s="246"/>
      <c r="I27" s="24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9">
        <f>ZakladDPHSniVypocet+ZakladDPHZaklVypocet</f>
        <v>0</v>
      </c>
      <c r="H28" s="249"/>
      <c r="I28" s="24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43585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52</v>
      </c>
      <c r="C39" s="217" t="s">
        <v>46</v>
      </c>
      <c r="D39" s="218"/>
      <c r="E39" s="218"/>
      <c r="F39" s="108">
        <f>'Rozpočet Pol'!Y140</f>
        <v>0</v>
      </c>
      <c r="G39" s="109">
        <f>'Rozpočet Pol'!Z140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9" t="s">
        <v>53</v>
      </c>
      <c r="C40" s="220"/>
      <c r="D40" s="220"/>
      <c r="E40" s="22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 t="s">
        <v>29</v>
      </c>
      <c r="H46" s="129" t="s">
        <v>30</v>
      </c>
      <c r="I46" s="222" t="s">
        <v>28</v>
      </c>
      <c r="J46" s="222"/>
    </row>
    <row r="47" spans="1:10" ht="25.5" customHeight="1" x14ac:dyDescent="0.2">
      <c r="A47" s="122"/>
      <c r="B47" s="130" t="s">
        <v>57</v>
      </c>
      <c r="C47" s="224" t="s">
        <v>58</v>
      </c>
      <c r="D47" s="225"/>
      <c r="E47" s="225"/>
      <c r="F47" s="132" t="s">
        <v>23</v>
      </c>
      <c r="G47" s="133" t="e">
        <f>'Rozpočet Pol'!#REF!</f>
        <v>#REF!</v>
      </c>
      <c r="H47" s="133" t="e">
        <f>'Rozpočet Pol'!#REF!</f>
        <v>#REF!</v>
      </c>
      <c r="I47" s="223"/>
      <c r="J47" s="223"/>
    </row>
    <row r="48" spans="1:10" ht="25.5" customHeight="1" x14ac:dyDescent="0.2">
      <c r="A48" s="122"/>
      <c r="B48" s="124" t="s">
        <v>59</v>
      </c>
      <c r="C48" s="212" t="s">
        <v>60</v>
      </c>
      <c r="D48" s="213"/>
      <c r="E48" s="213"/>
      <c r="F48" s="134" t="s">
        <v>23</v>
      </c>
      <c r="G48" s="135" t="e">
        <f>'Rozpočet Pol'!#REF!</f>
        <v>#REF!</v>
      </c>
      <c r="H48" s="135" t="e">
        <f>'Rozpočet Pol'!#REF!</f>
        <v>#REF!</v>
      </c>
      <c r="I48" s="211"/>
      <c r="J48" s="211"/>
    </row>
    <row r="49" spans="1:10" ht="25.5" customHeight="1" x14ac:dyDescent="0.2">
      <c r="A49" s="122"/>
      <c r="B49" s="124" t="s">
        <v>61</v>
      </c>
      <c r="C49" s="212" t="s">
        <v>62</v>
      </c>
      <c r="D49" s="213"/>
      <c r="E49" s="213"/>
      <c r="F49" s="134" t="s">
        <v>23</v>
      </c>
      <c r="G49" s="135" t="e">
        <f>'Rozpočet Pol'!#REF!</f>
        <v>#REF!</v>
      </c>
      <c r="H49" s="135" t="e">
        <f>'Rozpočet Pol'!#REF!</f>
        <v>#REF!</v>
      </c>
      <c r="I49" s="211"/>
      <c r="J49" s="211"/>
    </row>
    <row r="50" spans="1:10" ht="25.5" customHeight="1" x14ac:dyDescent="0.2">
      <c r="A50" s="122"/>
      <c r="B50" s="124" t="s">
        <v>63</v>
      </c>
      <c r="C50" s="212" t="s">
        <v>64</v>
      </c>
      <c r="D50" s="213"/>
      <c r="E50" s="213"/>
      <c r="F50" s="134" t="s">
        <v>23</v>
      </c>
      <c r="G50" s="135" t="e">
        <f>'Rozpočet Pol'!#REF!</f>
        <v>#REF!</v>
      </c>
      <c r="H50" s="135" t="e">
        <f>'Rozpočet Pol'!#REF!</f>
        <v>#REF!</v>
      </c>
      <c r="I50" s="211"/>
      <c r="J50" s="211"/>
    </row>
    <row r="51" spans="1:10" ht="25.5" customHeight="1" x14ac:dyDescent="0.2">
      <c r="A51" s="122"/>
      <c r="B51" s="124" t="s">
        <v>65</v>
      </c>
      <c r="C51" s="212" t="s">
        <v>66</v>
      </c>
      <c r="D51" s="213"/>
      <c r="E51" s="213"/>
      <c r="F51" s="134" t="s">
        <v>23</v>
      </c>
      <c r="G51" s="135" t="e">
        <f>'Rozpočet Pol'!#REF!</f>
        <v>#REF!</v>
      </c>
      <c r="H51" s="135" t="e">
        <f>'Rozpočet Pol'!#REF!</f>
        <v>#REF!</v>
      </c>
      <c r="I51" s="211"/>
      <c r="J51" s="211"/>
    </row>
    <row r="52" spans="1:10" ht="25.5" customHeight="1" x14ac:dyDescent="0.2">
      <c r="A52" s="122"/>
      <c r="B52" s="124" t="s">
        <v>67</v>
      </c>
      <c r="C52" s="212" t="s">
        <v>68</v>
      </c>
      <c r="D52" s="213"/>
      <c r="E52" s="213"/>
      <c r="F52" s="134" t="s">
        <v>23</v>
      </c>
      <c r="G52" s="135" t="e">
        <f>'Rozpočet Pol'!#REF!</f>
        <v>#REF!</v>
      </c>
      <c r="H52" s="135" t="e">
        <f>'Rozpočet Pol'!#REF!</f>
        <v>#REF!</v>
      </c>
      <c r="I52" s="211"/>
      <c r="J52" s="211"/>
    </row>
    <row r="53" spans="1:10" ht="25.5" customHeight="1" x14ac:dyDescent="0.2">
      <c r="A53" s="122"/>
      <c r="B53" s="124" t="s">
        <v>69</v>
      </c>
      <c r="C53" s="212" t="s">
        <v>70</v>
      </c>
      <c r="D53" s="213"/>
      <c r="E53" s="213"/>
      <c r="F53" s="134" t="s">
        <v>23</v>
      </c>
      <c r="G53" s="135" t="e">
        <f>'Rozpočet Pol'!#REF!</f>
        <v>#REF!</v>
      </c>
      <c r="H53" s="135" t="e">
        <f>'Rozpočet Pol'!#REF!</f>
        <v>#REF!</v>
      </c>
      <c r="I53" s="211"/>
      <c r="J53" s="211"/>
    </row>
    <row r="54" spans="1:10" ht="25.5" customHeight="1" x14ac:dyDescent="0.2">
      <c r="A54" s="122"/>
      <c r="B54" s="124" t="s">
        <v>71</v>
      </c>
      <c r="C54" s="212" t="s">
        <v>72</v>
      </c>
      <c r="D54" s="213"/>
      <c r="E54" s="213"/>
      <c r="F54" s="134" t="s">
        <v>23</v>
      </c>
      <c r="G54" s="135" t="e">
        <f>'Rozpočet Pol'!#REF!</f>
        <v>#REF!</v>
      </c>
      <c r="H54" s="135" t="e">
        <f>'Rozpočet Pol'!#REF!</f>
        <v>#REF!</v>
      </c>
      <c r="I54" s="211"/>
      <c r="J54" s="211"/>
    </row>
    <row r="55" spans="1:10" ht="25.5" customHeight="1" x14ac:dyDescent="0.2">
      <c r="A55" s="122"/>
      <c r="B55" s="124" t="s">
        <v>73</v>
      </c>
      <c r="C55" s="212" t="s">
        <v>74</v>
      </c>
      <c r="D55" s="213"/>
      <c r="E55" s="213"/>
      <c r="F55" s="134" t="s">
        <v>23</v>
      </c>
      <c r="G55" s="135" t="e">
        <f>'Rozpočet Pol'!#REF!</f>
        <v>#REF!</v>
      </c>
      <c r="H55" s="135" t="e">
        <f>'Rozpočet Pol'!#REF!</f>
        <v>#REF!</v>
      </c>
      <c r="I55" s="211"/>
      <c r="J55" s="211"/>
    </row>
    <row r="56" spans="1:10" ht="25.5" customHeight="1" x14ac:dyDescent="0.2">
      <c r="A56" s="122"/>
      <c r="B56" s="124" t="s">
        <v>75</v>
      </c>
      <c r="C56" s="212" t="s">
        <v>76</v>
      </c>
      <c r="D56" s="213"/>
      <c r="E56" s="213"/>
      <c r="F56" s="134" t="s">
        <v>23</v>
      </c>
      <c r="G56" s="135" t="e">
        <f>'Rozpočet Pol'!#REF!</f>
        <v>#REF!</v>
      </c>
      <c r="H56" s="135" t="e">
        <f>'Rozpočet Pol'!#REF!</f>
        <v>#REF!</v>
      </c>
      <c r="I56" s="211"/>
      <c r="J56" s="211"/>
    </row>
    <row r="57" spans="1:10" ht="25.5" customHeight="1" x14ac:dyDescent="0.2">
      <c r="A57" s="122"/>
      <c r="B57" s="124" t="s">
        <v>77</v>
      </c>
      <c r="C57" s="212" t="s">
        <v>78</v>
      </c>
      <c r="D57" s="213"/>
      <c r="E57" s="213"/>
      <c r="F57" s="134" t="s">
        <v>24</v>
      </c>
      <c r="G57" s="135" t="e">
        <f>'Rozpočet Pol'!#REF!</f>
        <v>#REF!</v>
      </c>
      <c r="H57" s="135" t="e">
        <f>'Rozpočet Pol'!#REF!</f>
        <v>#REF!</v>
      </c>
      <c r="I57" s="211"/>
      <c r="J57" s="211"/>
    </row>
    <row r="58" spans="1:10" ht="25.5" customHeight="1" x14ac:dyDescent="0.2">
      <c r="A58" s="122"/>
      <c r="B58" s="124" t="s">
        <v>79</v>
      </c>
      <c r="C58" s="212" t="s">
        <v>80</v>
      </c>
      <c r="D58" s="213"/>
      <c r="E58" s="213"/>
      <c r="F58" s="134" t="s">
        <v>24</v>
      </c>
      <c r="G58" s="135" t="e">
        <f>'Rozpočet Pol'!#REF!</f>
        <v>#REF!</v>
      </c>
      <c r="H58" s="135" t="e">
        <f>'Rozpočet Pol'!#REF!</f>
        <v>#REF!</v>
      </c>
      <c r="I58" s="211"/>
      <c r="J58" s="211"/>
    </row>
    <row r="59" spans="1:10" ht="25.5" customHeight="1" x14ac:dyDescent="0.2">
      <c r="A59" s="122"/>
      <c r="B59" s="124" t="s">
        <v>81</v>
      </c>
      <c r="C59" s="212" t="s">
        <v>82</v>
      </c>
      <c r="D59" s="213"/>
      <c r="E59" s="213"/>
      <c r="F59" s="134" t="s">
        <v>24</v>
      </c>
      <c r="G59" s="135" t="e">
        <f>'Rozpočet Pol'!#REF!</f>
        <v>#REF!</v>
      </c>
      <c r="H59" s="135" t="e">
        <f>'Rozpočet Pol'!#REF!</f>
        <v>#REF!</v>
      </c>
      <c r="I59" s="211"/>
      <c r="J59" s="211"/>
    </row>
    <row r="60" spans="1:10" ht="25.5" customHeight="1" x14ac:dyDescent="0.2">
      <c r="A60" s="122"/>
      <c r="B60" s="131" t="s">
        <v>83</v>
      </c>
      <c r="C60" s="215" t="s">
        <v>26</v>
      </c>
      <c r="D60" s="216"/>
      <c r="E60" s="216"/>
      <c r="F60" s="136" t="s">
        <v>83</v>
      </c>
      <c r="G60" s="137" t="e">
        <f>'Rozpočet Pol'!#REF!</f>
        <v>#REF!</v>
      </c>
      <c r="H60" s="137" t="e">
        <f>'Rozpočet Pol'!#REF!</f>
        <v>#REF!</v>
      </c>
      <c r="I60" s="214"/>
      <c r="J60" s="214"/>
    </row>
    <row r="61" spans="1:10" ht="25.5" customHeight="1" x14ac:dyDescent="0.2">
      <c r="A61" s="123"/>
      <c r="B61" s="127" t="s">
        <v>1</v>
      </c>
      <c r="C61" s="127"/>
      <c r="D61" s="128"/>
      <c r="E61" s="128"/>
      <c r="F61" s="138"/>
      <c r="G61" s="139" t="e">
        <f>SUM(G47:G60)</f>
        <v>#REF!</v>
      </c>
      <c r="H61" s="139" t="e">
        <f>SUM(H47:H60)</f>
        <v>#REF!</v>
      </c>
      <c r="I61" s="210">
        <f>SUM(I47:I60)</f>
        <v>0</v>
      </c>
      <c r="J61" s="210"/>
    </row>
    <row r="62" spans="1:10" x14ac:dyDescent="0.2">
      <c r="F62" s="140"/>
      <c r="G62" s="96"/>
      <c r="H62" s="140"/>
      <c r="I62" s="96"/>
      <c r="J62" s="96"/>
    </row>
    <row r="63" spans="1:10" x14ac:dyDescent="0.2">
      <c r="F63" s="140"/>
      <c r="G63" s="96"/>
      <c r="H63" s="140"/>
      <c r="I63" s="96"/>
      <c r="J63" s="96"/>
    </row>
    <row r="64" spans="1:10" x14ac:dyDescent="0.2">
      <c r="F64" s="140"/>
      <c r="G64" s="96"/>
      <c r="H64" s="140"/>
      <c r="I64" s="96"/>
      <c r="J6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7" t="s">
        <v>6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79" t="s">
        <v>41</v>
      </c>
      <c r="B2" s="78"/>
      <c r="C2" s="259"/>
      <c r="D2" s="259"/>
      <c r="E2" s="259"/>
      <c r="F2" s="259"/>
      <c r="G2" s="260"/>
    </row>
    <row r="3" spans="1:7" ht="24.95" hidden="1" customHeight="1" x14ac:dyDescent="0.2">
      <c r="A3" s="79" t="s">
        <v>7</v>
      </c>
      <c r="B3" s="78"/>
      <c r="C3" s="259"/>
      <c r="D3" s="259"/>
      <c r="E3" s="259"/>
      <c r="F3" s="259"/>
      <c r="G3" s="260"/>
    </row>
    <row r="4" spans="1:7" ht="24.95" hidden="1" customHeight="1" x14ac:dyDescent="0.2">
      <c r="A4" s="79" t="s">
        <v>8</v>
      </c>
      <c r="B4" s="78"/>
      <c r="C4" s="259"/>
      <c r="D4" s="259"/>
      <c r="E4" s="259"/>
      <c r="F4" s="259"/>
      <c r="G4" s="26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D150"/>
  <sheetViews>
    <sheetView tabSelected="1" workbookViewId="0">
      <selection activeCell="S10" sqref="S1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9" width="0" hidden="1" customWidth="1"/>
    <col min="12" max="17" width="0" hidden="1" customWidth="1"/>
    <col min="25" max="35" width="0" hidden="1" customWidth="1"/>
  </cols>
  <sheetData>
    <row r="1" spans="1:56" ht="15.75" customHeight="1" x14ac:dyDescent="0.25">
      <c r="A1" s="261" t="s">
        <v>295</v>
      </c>
      <c r="B1" s="261"/>
      <c r="C1" s="261"/>
      <c r="D1" s="261"/>
      <c r="E1" s="261"/>
      <c r="F1" s="261"/>
      <c r="G1" s="261"/>
      <c r="AA1" t="s">
        <v>86</v>
      </c>
    </row>
    <row r="2" spans="1:56" ht="24.95" customHeight="1" x14ac:dyDescent="0.2">
      <c r="A2" s="145" t="s">
        <v>85</v>
      </c>
      <c r="B2" s="143"/>
      <c r="C2" s="262" t="s">
        <v>46</v>
      </c>
      <c r="D2" s="263"/>
      <c r="E2" s="263"/>
      <c r="F2" s="263"/>
      <c r="G2" s="264"/>
      <c r="AA2" t="s">
        <v>87</v>
      </c>
    </row>
    <row r="3" spans="1:56" ht="24.95" hidden="1" customHeight="1" x14ac:dyDescent="0.2">
      <c r="A3" s="146" t="s">
        <v>7</v>
      </c>
      <c r="B3" s="144"/>
      <c r="C3" s="265"/>
      <c r="D3" s="266"/>
      <c r="E3" s="266"/>
      <c r="F3" s="266"/>
      <c r="G3" s="267"/>
      <c r="AA3" t="s">
        <v>88</v>
      </c>
    </row>
    <row r="4" spans="1:56" ht="24.95" hidden="1" customHeight="1" x14ac:dyDescent="0.2">
      <c r="A4" s="146" t="s">
        <v>8</v>
      </c>
      <c r="B4" s="144"/>
      <c r="C4" s="265"/>
      <c r="D4" s="266"/>
      <c r="E4" s="266"/>
      <c r="F4" s="266"/>
      <c r="G4" s="267"/>
      <c r="AA4" t="s">
        <v>89</v>
      </c>
    </row>
    <row r="5" spans="1:56" hidden="1" x14ac:dyDescent="0.2">
      <c r="A5" s="147" t="s">
        <v>90</v>
      </c>
      <c r="B5" s="148"/>
      <c r="C5" s="149"/>
      <c r="D5" s="150"/>
      <c r="E5" s="150"/>
      <c r="F5" s="150"/>
      <c r="G5" s="151"/>
      <c r="AA5" t="s">
        <v>91</v>
      </c>
    </row>
    <row r="7" spans="1:56" ht="38.25" x14ac:dyDescent="0.2">
      <c r="A7" s="156" t="s">
        <v>92</v>
      </c>
      <c r="B7" s="157" t="s">
        <v>93</v>
      </c>
      <c r="C7" s="157" t="s">
        <v>94</v>
      </c>
      <c r="D7" s="156" t="s">
        <v>95</v>
      </c>
      <c r="E7" s="156" t="s">
        <v>96</v>
      </c>
      <c r="F7" s="152" t="s">
        <v>97</v>
      </c>
      <c r="G7" s="174" t="s">
        <v>28</v>
      </c>
      <c r="H7" s="175" t="s">
        <v>98</v>
      </c>
      <c r="I7" s="175" t="s">
        <v>99</v>
      </c>
      <c r="J7" s="175" t="s">
        <v>100</v>
      </c>
      <c r="K7" s="175" t="s">
        <v>101</v>
      </c>
      <c r="L7" s="175" t="s">
        <v>102</v>
      </c>
      <c r="M7" s="175" t="s">
        <v>103</v>
      </c>
      <c r="N7" s="175" t="s">
        <v>104</v>
      </c>
      <c r="O7" s="175" t="s">
        <v>105</v>
      </c>
      <c r="P7" s="175" t="s">
        <v>106</v>
      </c>
      <c r="Q7" s="159" t="s">
        <v>107</v>
      </c>
    </row>
    <row r="8" spans="1:56" x14ac:dyDescent="0.2">
      <c r="A8" s="176" t="s">
        <v>108</v>
      </c>
      <c r="B8" s="177" t="s">
        <v>57</v>
      </c>
      <c r="C8" s="178" t="s">
        <v>58</v>
      </c>
      <c r="D8" s="179"/>
      <c r="E8" s="180"/>
      <c r="F8" s="181"/>
      <c r="G8" s="181">
        <f>SUMIF(AA9:AA55,"&lt;&gt;NOR",G9:G55)</f>
        <v>0</v>
      </c>
      <c r="H8" s="181"/>
      <c r="I8" s="181">
        <f>SUM(I9:I55)</f>
        <v>0</v>
      </c>
      <c r="J8" s="158"/>
      <c r="K8" s="158">
        <f>SUM(K9:K55)</f>
        <v>0.10208</v>
      </c>
      <c r="L8" s="158"/>
      <c r="M8" s="158">
        <f>SUM(M9:M55)</f>
        <v>13.2</v>
      </c>
      <c r="N8" s="158"/>
      <c r="O8" s="158"/>
      <c r="P8" s="176"/>
      <c r="Q8" s="158">
        <f>SUM(Q9:Q55)</f>
        <v>805.58000000000015</v>
      </c>
      <c r="AA8" t="s">
        <v>109</v>
      </c>
    </row>
    <row r="9" spans="1:56" outlineLevel="1" x14ac:dyDescent="0.2">
      <c r="A9" s="154">
        <v>1</v>
      </c>
      <c r="B9" s="160" t="s">
        <v>110</v>
      </c>
      <c r="C9" s="189" t="s">
        <v>111</v>
      </c>
      <c r="D9" s="162" t="s">
        <v>112</v>
      </c>
      <c r="E9" s="169">
        <v>120</v>
      </c>
      <c r="F9" s="195"/>
      <c r="G9" s="196">
        <f t="shared" ref="G9:G19" si="0">ROUND(E9*F9,2)</f>
        <v>0</v>
      </c>
      <c r="H9" s="172">
        <v>21</v>
      </c>
      <c r="I9" s="172">
        <f t="shared" ref="I9:I19" si="1">G9*(1+H9/100)</f>
        <v>0</v>
      </c>
      <c r="J9" s="163">
        <v>4.0000000000000003E-5</v>
      </c>
      <c r="K9" s="163">
        <f t="shared" ref="K9:K19" si="2">ROUND(E9*J9,5)</f>
        <v>4.7999999999999996E-3</v>
      </c>
      <c r="L9" s="163">
        <v>0</v>
      </c>
      <c r="M9" s="163">
        <f t="shared" ref="M9:M19" si="3">ROUND(E9*L9,5)</f>
        <v>0</v>
      </c>
      <c r="N9" s="163"/>
      <c r="O9" s="163"/>
      <c r="P9" s="164">
        <v>0.40300000000000002</v>
      </c>
      <c r="Q9" s="163">
        <f t="shared" ref="Q9:Q19" si="4">ROUND(E9*P9,2)</f>
        <v>48.36</v>
      </c>
      <c r="R9" s="153"/>
      <c r="S9" s="153"/>
      <c r="T9" s="153"/>
      <c r="U9" s="153"/>
      <c r="V9" s="153"/>
      <c r="W9" s="153"/>
      <c r="X9" s="153"/>
      <c r="Y9" s="153"/>
      <c r="Z9" s="153"/>
      <c r="AA9" s="153" t="s">
        <v>113</v>
      </c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</row>
    <row r="10" spans="1:56" ht="22.5" outlineLevel="1" x14ac:dyDescent="0.2">
      <c r="A10" s="154">
        <v>2</v>
      </c>
      <c r="B10" s="160" t="s">
        <v>114</v>
      </c>
      <c r="C10" s="189" t="s">
        <v>115</v>
      </c>
      <c r="D10" s="162" t="s">
        <v>116</v>
      </c>
      <c r="E10" s="169">
        <v>30</v>
      </c>
      <c r="F10" s="195"/>
      <c r="G10" s="196">
        <f t="shared" si="0"/>
        <v>0</v>
      </c>
      <c r="H10" s="172">
        <v>21</v>
      </c>
      <c r="I10" s="172">
        <f t="shared" si="1"/>
        <v>0</v>
      </c>
      <c r="J10" s="163">
        <v>0</v>
      </c>
      <c r="K10" s="163">
        <f t="shared" si="2"/>
        <v>0</v>
      </c>
      <c r="L10" s="163">
        <v>0</v>
      </c>
      <c r="M10" s="163">
        <f t="shared" si="3"/>
        <v>0</v>
      </c>
      <c r="N10" s="163"/>
      <c r="O10" s="163"/>
      <c r="P10" s="164">
        <v>0.49</v>
      </c>
      <c r="Q10" s="163">
        <f t="shared" si="4"/>
        <v>14.7</v>
      </c>
      <c r="R10" s="153"/>
      <c r="S10" s="153"/>
      <c r="T10" s="153"/>
      <c r="U10" s="153"/>
      <c r="V10" s="153"/>
      <c r="W10" s="153"/>
      <c r="X10" s="153"/>
      <c r="Y10" s="153"/>
      <c r="Z10" s="153"/>
      <c r="AA10" s="153" t="s">
        <v>113</v>
      </c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</row>
    <row r="11" spans="1:56" outlineLevel="1" x14ac:dyDescent="0.2">
      <c r="A11" s="154">
        <v>3</v>
      </c>
      <c r="B11" s="160" t="s">
        <v>117</v>
      </c>
      <c r="C11" s="189" t="s">
        <v>118</v>
      </c>
      <c r="D11" s="162" t="s">
        <v>116</v>
      </c>
      <c r="E11" s="169">
        <v>2</v>
      </c>
      <c r="F11" s="195"/>
      <c r="G11" s="196">
        <f t="shared" si="0"/>
        <v>0</v>
      </c>
      <c r="H11" s="172">
        <v>21</v>
      </c>
      <c r="I11" s="172">
        <f t="shared" si="1"/>
        <v>0</v>
      </c>
      <c r="J11" s="163">
        <v>0</v>
      </c>
      <c r="K11" s="163">
        <f t="shared" si="2"/>
        <v>0</v>
      </c>
      <c r="L11" s="163">
        <v>0</v>
      </c>
      <c r="M11" s="163">
        <f t="shared" si="3"/>
        <v>0</v>
      </c>
      <c r="N11" s="163"/>
      <c r="O11" s="163"/>
      <c r="P11" s="164">
        <v>0.88</v>
      </c>
      <c r="Q11" s="163">
        <f t="shared" si="4"/>
        <v>1.76</v>
      </c>
      <c r="R11" s="153"/>
      <c r="S11" s="153"/>
      <c r="T11" s="153"/>
      <c r="U11" s="153"/>
      <c r="V11" s="153"/>
      <c r="W11" s="153"/>
      <c r="X11" s="153"/>
      <c r="Y11" s="153"/>
      <c r="Z11" s="153"/>
      <c r="AA11" s="153" t="s">
        <v>113</v>
      </c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</row>
    <row r="12" spans="1:56" outlineLevel="1" x14ac:dyDescent="0.2">
      <c r="A12" s="154">
        <v>4</v>
      </c>
      <c r="B12" s="160" t="s">
        <v>119</v>
      </c>
      <c r="C12" s="189" t="s">
        <v>120</v>
      </c>
      <c r="D12" s="162" t="s">
        <v>116</v>
      </c>
      <c r="E12" s="169">
        <v>30</v>
      </c>
      <c r="F12" s="195"/>
      <c r="G12" s="196">
        <f t="shared" si="0"/>
        <v>0</v>
      </c>
      <c r="H12" s="172">
        <v>21</v>
      </c>
      <c r="I12" s="172">
        <f t="shared" si="1"/>
        <v>0</v>
      </c>
      <c r="J12" s="163">
        <v>5.0000000000000002E-5</v>
      </c>
      <c r="K12" s="163">
        <f t="shared" si="2"/>
        <v>1.5E-3</v>
      </c>
      <c r="L12" s="163">
        <v>0</v>
      </c>
      <c r="M12" s="163">
        <f t="shared" si="3"/>
        <v>0</v>
      </c>
      <c r="N12" s="163"/>
      <c r="O12" s="163"/>
      <c r="P12" s="164">
        <v>0.65900000000000003</v>
      </c>
      <c r="Q12" s="163">
        <f t="shared" si="4"/>
        <v>19.77</v>
      </c>
      <c r="R12" s="153"/>
      <c r="S12" s="153"/>
      <c r="T12" s="153"/>
      <c r="U12" s="153"/>
      <c r="V12" s="153"/>
      <c r="W12" s="153"/>
      <c r="X12" s="153"/>
      <c r="Y12" s="153"/>
      <c r="Z12" s="153"/>
      <c r="AA12" s="153" t="s">
        <v>113</v>
      </c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</row>
    <row r="13" spans="1:56" outlineLevel="1" x14ac:dyDescent="0.2">
      <c r="A13" s="154">
        <v>5</v>
      </c>
      <c r="B13" s="160" t="s">
        <v>121</v>
      </c>
      <c r="C13" s="189" t="s">
        <v>122</v>
      </c>
      <c r="D13" s="162" t="s">
        <v>116</v>
      </c>
      <c r="E13" s="169">
        <v>2</v>
      </c>
      <c r="F13" s="195"/>
      <c r="G13" s="196">
        <f t="shared" si="0"/>
        <v>0</v>
      </c>
      <c r="H13" s="172">
        <v>21</v>
      </c>
      <c r="I13" s="172">
        <f t="shared" si="1"/>
        <v>0</v>
      </c>
      <c r="J13" s="163">
        <v>5.0000000000000002E-5</v>
      </c>
      <c r="K13" s="163">
        <f t="shared" si="2"/>
        <v>1E-4</v>
      </c>
      <c r="L13" s="163">
        <v>0</v>
      </c>
      <c r="M13" s="163">
        <f t="shared" si="3"/>
        <v>0</v>
      </c>
      <c r="N13" s="163"/>
      <c r="O13" s="163"/>
      <c r="P13" s="164">
        <v>1.655</v>
      </c>
      <c r="Q13" s="163">
        <f t="shared" si="4"/>
        <v>3.31</v>
      </c>
      <c r="R13" s="153"/>
      <c r="S13" s="153"/>
      <c r="T13" s="153"/>
      <c r="U13" s="153"/>
      <c r="V13" s="153"/>
      <c r="W13" s="153"/>
      <c r="X13" s="153"/>
      <c r="Y13" s="153"/>
      <c r="Z13" s="153"/>
      <c r="AA13" s="153" t="s">
        <v>113</v>
      </c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</row>
    <row r="14" spans="1:56" outlineLevel="1" x14ac:dyDescent="0.2">
      <c r="A14" s="154">
        <v>6</v>
      </c>
      <c r="B14" s="160" t="s">
        <v>123</v>
      </c>
      <c r="C14" s="189" t="s">
        <v>124</v>
      </c>
      <c r="D14" s="162" t="s">
        <v>116</v>
      </c>
      <c r="E14" s="169">
        <v>32</v>
      </c>
      <c r="F14" s="195"/>
      <c r="G14" s="196">
        <f t="shared" si="0"/>
        <v>0</v>
      </c>
      <c r="H14" s="172">
        <v>21</v>
      </c>
      <c r="I14" s="172">
        <f t="shared" si="1"/>
        <v>0</v>
      </c>
      <c r="J14" s="163">
        <v>0</v>
      </c>
      <c r="K14" s="163">
        <f t="shared" si="2"/>
        <v>0</v>
      </c>
      <c r="L14" s="163">
        <v>0</v>
      </c>
      <c r="M14" s="163">
        <f t="shared" si="3"/>
        <v>0</v>
      </c>
      <c r="N14" s="163"/>
      <c r="O14" s="163"/>
      <c r="P14" s="164">
        <v>0.56999999999999995</v>
      </c>
      <c r="Q14" s="163">
        <f t="shared" si="4"/>
        <v>18.239999999999998</v>
      </c>
      <c r="R14" s="153"/>
      <c r="S14" s="153"/>
      <c r="T14" s="153"/>
      <c r="U14" s="153"/>
      <c r="V14" s="153"/>
      <c r="W14" s="153"/>
      <c r="X14" s="153"/>
      <c r="Y14" s="153"/>
      <c r="Z14" s="153"/>
      <c r="AA14" s="153" t="s">
        <v>113</v>
      </c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</row>
    <row r="15" spans="1:56" ht="22.5" outlineLevel="1" x14ac:dyDescent="0.2">
      <c r="A15" s="154">
        <v>7</v>
      </c>
      <c r="B15" s="160" t="s">
        <v>125</v>
      </c>
      <c r="C15" s="189" t="s">
        <v>126</v>
      </c>
      <c r="D15" s="162" t="s">
        <v>116</v>
      </c>
      <c r="E15" s="169">
        <v>30</v>
      </c>
      <c r="F15" s="195"/>
      <c r="G15" s="196">
        <f t="shared" si="0"/>
        <v>0</v>
      </c>
      <c r="H15" s="172">
        <v>21</v>
      </c>
      <c r="I15" s="172">
        <f t="shared" si="1"/>
        <v>0</v>
      </c>
      <c r="J15" s="163">
        <v>2.99E-3</v>
      </c>
      <c r="K15" s="163">
        <f t="shared" si="2"/>
        <v>8.9700000000000002E-2</v>
      </c>
      <c r="L15" s="163">
        <v>0</v>
      </c>
      <c r="M15" s="163">
        <f t="shared" si="3"/>
        <v>0</v>
      </c>
      <c r="N15" s="163"/>
      <c r="O15" s="163"/>
      <c r="P15" s="164">
        <v>1.7</v>
      </c>
      <c r="Q15" s="163">
        <f t="shared" si="4"/>
        <v>51</v>
      </c>
      <c r="R15" s="153"/>
      <c r="S15" s="153"/>
      <c r="T15" s="153"/>
      <c r="U15" s="153"/>
      <c r="V15" s="153"/>
      <c r="W15" s="153"/>
      <c r="X15" s="153"/>
      <c r="Y15" s="153"/>
      <c r="Z15" s="153"/>
      <c r="AA15" s="153" t="s">
        <v>113</v>
      </c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</row>
    <row r="16" spans="1:56" outlineLevel="1" x14ac:dyDescent="0.2">
      <c r="A16" s="154">
        <v>8</v>
      </c>
      <c r="B16" s="160" t="s">
        <v>125</v>
      </c>
      <c r="C16" s="189" t="s">
        <v>127</v>
      </c>
      <c r="D16" s="162" t="s">
        <v>116</v>
      </c>
      <c r="E16" s="169">
        <v>2</v>
      </c>
      <c r="F16" s="195"/>
      <c r="G16" s="196">
        <f t="shared" si="0"/>
        <v>0</v>
      </c>
      <c r="H16" s="172">
        <v>21</v>
      </c>
      <c r="I16" s="172">
        <f t="shared" si="1"/>
        <v>0</v>
      </c>
      <c r="J16" s="163">
        <v>2.99E-3</v>
      </c>
      <c r="K16" s="163">
        <f t="shared" si="2"/>
        <v>5.9800000000000001E-3</v>
      </c>
      <c r="L16" s="163">
        <v>0</v>
      </c>
      <c r="M16" s="163">
        <f t="shared" si="3"/>
        <v>0</v>
      </c>
      <c r="N16" s="163"/>
      <c r="O16" s="163"/>
      <c r="P16" s="164">
        <v>1.7</v>
      </c>
      <c r="Q16" s="163">
        <f t="shared" si="4"/>
        <v>3.4</v>
      </c>
      <c r="R16" s="153"/>
      <c r="S16" s="153"/>
      <c r="T16" s="153"/>
      <c r="U16" s="153"/>
      <c r="V16" s="153"/>
      <c r="W16" s="153"/>
      <c r="X16" s="153"/>
      <c r="Y16" s="153"/>
      <c r="Z16" s="153"/>
      <c r="AA16" s="153" t="s">
        <v>113</v>
      </c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</row>
    <row r="17" spans="1:56" ht="22.5" outlineLevel="1" x14ac:dyDescent="0.2">
      <c r="A17" s="154">
        <v>9</v>
      </c>
      <c r="B17" s="160" t="s">
        <v>128</v>
      </c>
      <c r="C17" s="189" t="s">
        <v>129</v>
      </c>
      <c r="D17" s="162" t="s">
        <v>116</v>
      </c>
      <c r="E17" s="169">
        <v>30</v>
      </c>
      <c r="F17" s="195"/>
      <c r="G17" s="196">
        <f t="shared" si="0"/>
        <v>0</v>
      </c>
      <c r="H17" s="172">
        <v>21</v>
      </c>
      <c r="I17" s="172">
        <f t="shared" si="1"/>
        <v>0</v>
      </c>
      <c r="J17" s="163">
        <v>0</v>
      </c>
      <c r="K17" s="163">
        <f t="shared" si="2"/>
        <v>0</v>
      </c>
      <c r="L17" s="163">
        <v>0</v>
      </c>
      <c r="M17" s="163">
        <f t="shared" si="3"/>
        <v>0</v>
      </c>
      <c r="N17" s="163"/>
      <c r="O17" s="163"/>
      <c r="P17" s="164">
        <v>0.245</v>
      </c>
      <c r="Q17" s="163">
        <f t="shared" si="4"/>
        <v>7.35</v>
      </c>
      <c r="R17" s="153"/>
      <c r="S17" s="153"/>
      <c r="T17" s="153"/>
      <c r="U17" s="153"/>
      <c r="V17" s="153"/>
      <c r="W17" s="153"/>
      <c r="X17" s="153"/>
      <c r="Y17" s="153"/>
      <c r="Z17" s="153"/>
      <c r="AA17" s="153" t="s">
        <v>113</v>
      </c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</row>
    <row r="18" spans="1:56" outlineLevel="1" x14ac:dyDescent="0.2">
      <c r="A18" s="154">
        <v>10</v>
      </c>
      <c r="B18" s="160" t="s">
        <v>128</v>
      </c>
      <c r="C18" s="189" t="s">
        <v>130</v>
      </c>
      <c r="D18" s="162" t="s">
        <v>116</v>
      </c>
      <c r="E18" s="169">
        <v>2</v>
      </c>
      <c r="F18" s="195"/>
      <c r="G18" s="196">
        <f t="shared" si="0"/>
        <v>0</v>
      </c>
      <c r="H18" s="172">
        <v>21</v>
      </c>
      <c r="I18" s="172">
        <f t="shared" si="1"/>
        <v>0</v>
      </c>
      <c r="J18" s="163">
        <v>0</v>
      </c>
      <c r="K18" s="163">
        <f t="shared" si="2"/>
        <v>0</v>
      </c>
      <c r="L18" s="163">
        <v>0</v>
      </c>
      <c r="M18" s="163">
        <f t="shared" si="3"/>
        <v>0</v>
      </c>
      <c r="N18" s="163"/>
      <c r="O18" s="163"/>
      <c r="P18" s="164">
        <v>0.245</v>
      </c>
      <c r="Q18" s="163">
        <f t="shared" si="4"/>
        <v>0.49</v>
      </c>
      <c r="R18" s="153"/>
      <c r="S18" s="153"/>
      <c r="T18" s="153"/>
      <c r="U18" s="153"/>
      <c r="V18" s="153"/>
      <c r="W18" s="153"/>
      <c r="X18" s="153"/>
      <c r="Y18" s="153"/>
      <c r="Z18" s="153"/>
      <c r="AA18" s="153" t="s">
        <v>113</v>
      </c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</row>
    <row r="19" spans="1:56" outlineLevel="1" x14ac:dyDescent="0.2">
      <c r="A19" s="154">
        <v>11</v>
      </c>
      <c r="B19" s="160" t="s">
        <v>131</v>
      </c>
      <c r="C19" s="189" t="s">
        <v>132</v>
      </c>
      <c r="D19" s="162" t="s">
        <v>133</v>
      </c>
      <c r="E19" s="169">
        <v>52.5</v>
      </c>
      <c r="F19" s="195"/>
      <c r="G19" s="196">
        <f t="shared" si="0"/>
        <v>0</v>
      </c>
      <c r="H19" s="172">
        <v>21</v>
      </c>
      <c r="I19" s="172">
        <f t="shared" si="1"/>
        <v>0</v>
      </c>
      <c r="J19" s="163">
        <v>0</v>
      </c>
      <c r="K19" s="163">
        <f t="shared" si="2"/>
        <v>0</v>
      </c>
      <c r="L19" s="163">
        <v>0</v>
      </c>
      <c r="M19" s="163">
        <f t="shared" si="3"/>
        <v>0</v>
      </c>
      <c r="N19" s="163"/>
      <c r="O19" s="163"/>
      <c r="P19" s="164">
        <v>9.7000000000000003E-2</v>
      </c>
      <c r="Q19" s="163">
        <f t="shared" si="4"/>
        <v>5.09</v>
      </c>
      <c r="R19" s="153"/>
      <c r="S19" s="153"/>
      <c r="T19" s="153"/>
      <c r="U19" s="153"/>
      <c r="V19" s="153"/>
      <c r="W19" s="153"/>
      <c r="X19" s="153"/>
      <c r="Y19" s="153"/>
      <c r="Z19" s="153"/>
      <c r="AA19" s="153" t="s">
        <v>113</v>
      </c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</row>
    <row r="20" spans="1:56" outlineLevel="1" x14ac:dyDescent="0.2">
      <c r="A20" s="154"/>
      <c r="B20" s="160"/>
      <c r="C20" s="190" t="s">
        <v>134</v>
      </c>
      <c r="D20" s="165"/>
      <c r="E20" s="170">
        <v>52.5</v>
      </c>
      <c r="F20" s="196"/>
      <c r="G20" s="196"/>
      <c r="H20" s="172"/>
      <c r="I20" s="172"/>
      <c r="J20" s="163"/>
      <c r="K20" s="163"/>
      <c r="L20" s="163"/>
      <c r="M20" s="163"/>
      <c r="N20" s="163"/>
      <c r="O20" s="163"/>
      <c r="P20" s="164"/>
      <c r="Q20" s="163"/>
      <c r="R20" s="153"/>
      <c r="S20" s="153"/>
      <c r="T20" s="153"/>
      <c r="U20" s="153"/>
      <c r="V20" s="153"/>
      <c r="W20" s="153"/>
      <c r="X20" s="153"/>
      <c r="Y20" s="153"/>
      <c r="Z20" s="153"/>
      <c r="AA20" s="153" t="s">
        <v>135</v>
      </c>
      <c r="AB20" s="153">
        <v>0</v>
      </c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</row>
    <row r="21" spans="1:56" outlineLevel="1" x14ac:dyDescent="0.2">
      <c r="A21" s="154">
        <v>12</v>
      </c>
      <c r="B21" s="160" t="s">
        <v>136</v>
      </c>
      <c r="C21" s="189" t="s">
        <v>137</v>
      </c>
      <c r="D21" s="162" t="s">
        <v>133</v>
      </c>
      <c r="E21" s="169">
        <v>1542.58</v>
      </c>
      <c r="F21" s="195"/>
      <c r="G21" s="196">
        <f>ROUND(E21*F21,2)</f>
        <v>0</v>
      </c>
      <c r="H21" s="172">
        <v>21</v>
      </c>
      <c r="I21" s="172">
        <f>G21*(1+H21/100)</f>
        <v>0</v>
      </c>
      <c r="J21" s="163">
        <v>0</v>
      </c>
      <c r="K21" s="163">
        <f>ROUND(E21*J21,5)</f>
        <v>0</v>
      </c>
      <c r="L21" s="163">
        <v>0</v>
      </c>
      <c r="M21" s="163">
        <f>ROUND(E21*L21,5)</f>
        <v>0</v>
      </c>
      <c r="N21" s="163"/>
      <c r="O21" s="163"/>
      <c r="P21" s="164">
        <v>0.1</v>
      </c>
      <c r="Q21" s="163">
        <f>ROUND(E21*P21,2)</f>
        <v>154.26</v>
      </c>
      <c r="R21" s="153"/>
      <c r="S21" s="153"/>
      <c r="T21" s="153"/>
      <c r="U21" s="153"/>
      <c r="V21" s="153"/>
      <c r="W21" s="153"/>
      <c r="X21" s="153"/>
      <c r="Y21" s="153"/>
      <c r="Z21" s="153"/>
      <c r="AA21" s="153" t="s">
        <v>113</v>
      </c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</row>
    <row r="22" spans="1:56" outlineLevel="1" x14ac:dyDescent="0.2">
      <c r="A22" s="154"/>
      <c r="B22" s="160"/>
      <c r="C22" s="190" t="s">
        <v>138</v>
      </c>
      <c r="D22" s="165"/>
      <c r="E22" s="170">
        <v>1238.9000000000001</v>
      </c>
      <c r="F22" s="196"/>
      <c r="G22" s="196"/>
      <c r="H22" s="172"/>
      <c r="I22" s="172"/>
      <c r="J22" s="163"/>
      <c r="K22" s="163"/>
      <c r="L22" s="163"/>
      <c r="M22" s="163"/>
      <c r="N22" s="163"/>
      <c r="O22" s="163"/>
      <c r="P22" s="164"/>
      <c r="Q22" s="163"/>
      <c r="R22" s="153"/>
      <c r="S22" s="153"/>
      <c r="T22" s="153"/>
      <c r="U22" s="153"/>
      <c r="V22" s="153"/>
      <c r="W22" s="153"/>
      <c r="X22" s="153"/>
      <c r="Y22" s="153"/>
      <c r="Z22" s="153"/>
      <c r="AA22" s="153" t="s">
        <v>135</v>
      </c>
      <c r="AB22" s="153">
        <v>0</v>
      </c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</row>
    <row r="23" spans="1:56" outlineLevel="1" x14ac:dyDescent="0.2">
      <c r="A23" s="154"/>
      <c r="B23" s="160"/>
      <c r="C23" s="190" t="s">
        <v>139</v>
      </c>
      <c r="D23" s="165"/>
      <c r="E23" s="170">
        <v>250.8</v>
      </c>
      <c r="F23" s="196"/>
      <c r="G23" s="196"/>
      <c r="H23" s="172"/>
      <c r="I23" s="172"/>
      <c r="J23" s="163"/>
      <c r="K23" s="163"/>
      <c r="L23" s="163"/>
      <c r="M23" s="163"/>
      <c r="N23" s="163"/>
      <c r="O23" s="163"/>
      <c r="P23" s="164"/>
      <c r="Q23" s="163"/>
      <c r="R23" s="153"/>
      <c r="S23" s="153"/>
      <c r="T23" s="153"/>
      <c r="U23" s="153"/>
      <c r="V23" s="153"/>
      <c r="W23" s="153"/>
      <c r="X23" s="153"/>
      <c r="Y23" s="153"/>
      <c r="Z23" s="153"/>
      <c r="AA23" s="153" t="s">
        <v>135</v>
      </c>
      <c r="AB23" s="153">
        <v>0</v>
      </c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</row>
    <row r="24" spans="1:56" outlineLevel="1" x14ac:dyDescent="0.2">
      <c r="A24" s="154"/>
      <c r="B24" s="160"/>
      <c r="C24" s="190" t="s">
        <v>140</v>
      </c>
      <c r="D24" s="165"/>
      <c r="E24" s="170">
        <v>52.88</v>
      </c>
      <c r="F24" s="196"/>
      <c r="G24" s="196"/>
      <c r="H24" s="172"/>
      <c r="I24" s="172"/>
      <c r="J24" s="163"/>
      <c r="K24" s="163"/>
      <c r="L24" s="163"/>
      <c r="M24" s="163"/>
      <c r="N24" s="163"/>
      <c r="O24" s="163"/>
      <c r="P24" s="164"/>
      <c r="Q24" s="163"/>
      <c r="R24" s="153"/>
      <c r="S24" s="153"/>
      <c r="T24" s="153"/>
      <c r="U24" s="153"/>
      <c r="V24" s="153"/>
      <c r="W24" s="153"/>
      <c r="X24" s="153"/>
      <c r="Y24" s="153"/>
      <c r="Z24" s="153"/>
      <c r="AA24" s="153" t="s">
        <v>135</v>
      </c>
      <c r="AB24" s="153">
        <v>0</v>
      </c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</row>
    <row r="25" spans="1:56" ht="22.5" outlineLevel="1" x14ac:dyDescent="0.2">
      <c r="A25" s="154">
        <v>13</v>
      </c>
      <c r="B25" s="160" t="s">
        <v>141</v>
      </c>
      <c r="C25" s="189" t="s">
        <v>142</v>
      </c>
      <c r="D25" s="162" t="s">
        <v>133</v>
      </c>
      <c r="E25" s="169">
        <v>114.72499999999999</v>
      </c>
      <c r="F25" s="195"/>
      <c r="G25" s="196">
        <f>ROUND(E25*F25,2)</f>
        <v>0</v>
      </c>
      <c r="H25" s="172">
        <v>21</v>
      </c>
      <c r="I25" s="172">
        <f>G25*(1+H25/100)</f>
        <v>0</v>
      </c>
      <c r="J25" s="163">
        <v>0</v>
      </c>
      <c r="K25" s="163">
        <f>ROUND(E25*J25,5)</f>
        <v>0</v>
      </c>
      <c r="L25" s="163">
        <v>0</v>
      </c>
      <c r="M25" s="163">
        <f>ROUND(E25*L25,5)</f>
        <v>0</v>
      </c>
      <c r="N25" s="163"/>
      <c r="O25" s="163"/>
      <c r="P25" s="164">
        <v>0.22800000000000001</v>
      </c>
      <c r="Q25" s="163">
        <f>ROUND(E25*P25,2)</f>
        <v>26.16</v>
      </c>
      <c r="R25" s="153"/>
      <c r="S25" s="153"/>
      <c r="T25" s="153"/>
      <c r="U25" s="153"/>
      <c r="V25" s="153"/>
      <c r="W25" s="153"/>
      <c r="X25" s="153"/>
      <c r="Y25" s="153"/>
      <c r="Z25" s="153"/>
      <c r="AA25" s="153" t="s">
        <v>113</v>
      </c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</row>
    <row r="26" spans="1:56" outlineLevel="1" x14ac:dyDescent="0.2">
      <c r="A26" s="154"/>
      <c r="B26" s="160"/>
      <c r="C26" s="190" t="s">
        <v>143</v>
      </c>
      <c r="D26" s="165"/>
      <c r="E26" s="170">
        <v>114.72499999999999</v>
      </c>
      <c r="F26" s="196"/>
      <c r="G26" s="196"/>
      <c r="H26" s="172"/>
      <c r="I26" s="172"/>
      <c r="J26" s="163"/>
      <c r="K26" s="163"/>
      <c r="L26" s="163"/>
      <c r="M26" s="163"/>
      <c r="N26" s="163"/>
      <c r="O26" s="163"/>
      <c r="P26" s="164"/>
      <c r="Q26" s="163"/>
      <c r="R26" s="153"/>
      <c r="S26" s="153"/>
      <c r="T26" s="153"/>
      <c r="U26" s="153"/>
      <c r="V26" s="153"/>
      <c r="W26" s="153"/>
      <c r="X26" s="153"/>
      <c r="Y26" s="153"/>
      <c r="Z26" s="153"/>
      <c r="AA26" s="153" t="s">
        <v>135</v>
      </c>
      <c r="AB26" s="153">
        <v>0</v>
      </c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</row>
    <row r="27" spans="1:56" outlineLevel="1" x14ac:dyDescent="0.2">
      <c r="A27" s="154">
        <v>14</v>
      </c>
      <c r="B27" s="160" t="s">
        <v>144</v>
      </c>
      <c r="C27" s="189" t="s">
        <v>145</v>
      </c>
      <c r="D27" s="162" t="s">
        <v>133</v>
      </c>
      <c r="E27" s="169">
        <v>557.79999999999995</v>
      </c>
      <c r="F27" s="195"/>
      <c r="G27" s="196">
        <f>ROUND(E27*F27,2)</f>
        <v>0</v>
      </c>
      <c r="H27" s="172">
        <v>21</v>
      </c>
      <c r="I27" s="172">
        <f>G27*(1+H27/100)</f>
        <v>0</v>
      </c>
      <c r="J27" s="163">
        <v>0</v>
      </c>
      <c r="K27" s="163">
        <f>ROUND(E27*J27,5)</f>
        <v>0</v>
      </c>
      <c r="L27" s="163">
        <v>0</v>
      </c>
      <c r="M27" s="163">
        <f>ROUND(E27*L27,5)</f>
        <v>0</v>
      </c>
      <c r="N27" s="163"/>
      <c r="O27" s="163"/>
      <c r="P27" s="164">
        <v>1.0999999999999999E-2</v>
      </c>
      <c r="Q27" s="163">
        <f>ROUND(E27*P27,2)</f>
        <v>6.14</v>
      </c>
      <c r="R27" s="153"/>
      <c r="S27" s="153"/>
      <c r="T27" s="153"/>
      <c r="U27" s="153"/>
      <c r="V27" s="153"/>
      <c r="W27" s="153"/>
      <c r="X27" s="153"/>
      <c r="Y27" s="153"/>
      <c r="Z27" s="153"/>
      <c r="AA27" s="153" t="s">
        <v>113</v>
      </c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</row>
    <row r="28" spans="1:56" outlineLevel="1" x14ac:dyDescent="0.2">
      <c r="A28" s="154"/>
      <c r="B28" s="160"/>
      <c r="C28" s="190" t="s">
        <v>146</v>
      </c>
      <c r="D28" s="165"/>
      <c r="E28" s="170">
        <v>530.29999999999995</v>
      </c>
      <c r="F28" s="196"/>
      <c r="G28" s="196"/>
      <c r="H28" s="172"/>
      <c r="I28" s="172"/>
      <c r="J28" s="163"/>
      <c r="K28" s="163"/>
      <c r="L28" s="163"/>
      <c r="M28" s="163"/>
      <c r="N28" s="163"/>
      <c r="O28" s="163"/>
      <c r="P28" s="164"/>
      <c r="Q28" s="163"/>
      <c r="R28" s="153"/>
      <c r="S28" s="153"/>
      <c r="T28" s="153"/>
      <c r="U28" s="153"/>
      <c r="V28" s="153"/>
      <c r="W28" s="153"/>
      <c r="X28" s="153"/>
      <c r="Y28" s="153"/>
      <c r="Z28" s="153"/>
      <c r="AA28" s="153" t="s">
        <v>135</v>
      </c>
      <c r="AB28" s="153">
        <v>0</v>
      </c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</row>
    <row r="29" spans="1:56" outlineLevel="1" x14ac:dyDescent="0.2">
      <c r="A29" s="154"/>
      <c r="B29" s="160"/>
      <c r="C29" s="190" t="s">
        <v>147</v>
      </c>
      <c r="D29" s="165"/>
      <c r="E29" s="170">
        <v>27.5</v>
      </c>
      <c r="F29" s="196"/>
      <c r="G29" s="196"/>
      <c r="H29" s="172"/>
      <c r="I29" s="172"/>
      <c r="J29" s="163"/>
      <c r="K29" s="163"/>
      <c r="L29" s="163"/>
      <c r="M29" s="163"/>
      <c r="N29" s="163"/>
      <c r="O29" s="163"/>
      <c r="P29" s="164"/>
      <c r="Q29" s="163"/>
      <c r="R29" s="153"/>
      <c r="S29" s="153"/>
      <c r="T29" s="153"/>
      <c r="U29" s="153"/>
      <c r="V29" s="153"/>
      <c r="W29" s="153"/>
      <c r="X29" s="153"/>
      <c r="Y29" s="153"/>
      <c r="Z29" s="153"/>
      <c r="AA29" s="153" t="s">
        <v>135</v>
      </c>
      <c r="AB29" s="153">
        <v>0</v>
      </c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</row>
    <row r="30" spans="1:56" outlineLevel="1" x14ac:dyDescent="0.2">
      <c r="A30" s="154">
        <v>15</v>
      </c>
      <c r="B30" s="160" t="s">
        <v>148</v>
      </c>
      <c r="C30" s="189" t="s">
        <v>149</v>
      </c>
      <c r="D30" s="162" t="s">
        <v>133</v>
      </c>
      <c r="E30" s="169">
        <v>2279.14</v>
      </c>
      <c r="F30" s="195"/>
      <c r="G30" s="196">
        <f>ROUND(E30*F30,2)</f>
        <v>0</v>
      </c>
      <c r="H30" s="172">
        <v>21</v>
      </c>
      <c r="I30" s="172">
        <f>G30*(1+H30/100)</f>
        <v>0</v>
      </c>
      <c r="J30" s="163">
        <v>0</v>
      </c>
      <c r="K30" s="163">
        <f>ROUND(E30*J30,5)</f>
        <v>0</v>
      </c>
      <c r="L30" s="163">
        <v>0</v>
      </c>
      <c r="M30" s="163">
        <f>ROUND(E30*L30,5)</f>
        <v>0</v>
      </c>
      <c r="N30" s="163"/>
      <c r="O30" s="163"/>
      <c r="P30" s="164">
        <v>7.3999999999999996E-2</v>
      </c>
      <c r="Q30" s="163">
        <f>ROUND(E30*P30,2)</f>
        <v>168.66</v>
      </c>
      <c r="R30" s="153"/>
      <c r="S30" s="153"/>
      <c r="T30" s="153"/>
      <c r="U30" s="153"/>
      <c r="V30" s="153"/>
      <c r="W30" s="153"/>
      <c r="X30" s="153"/>
      <c r="Y30" s="153"/>
      <c r="Z30" s="153"/>
      <c r="AA30" s="153" t="s">
        <v>113</v>
      </c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</row>
    <row r="31" spans="1:56" ht="33.75" outlineLevel="1" x14ac:dyDescent="0.2">
      <c r="A31" s="154"/>
      <c r="B31" s="160"/>
      <c r="C31" s="190" t="s">
        <v>150</v>
      </c>
      <c r="D31" s="165"/>
      <c r="E31" s="170">
        <v>2042.62</v>
      </c>
      <c r="F31" s="196"/>
      <c r="G31" s="196"/>
      <c r="H31" s="172"/>
      <c r="I31" s="172"/>
      <c r="J31" s="163"/>
      <c r="K31" s="163"/>
      <c r="L31" s="163"/>
      <c r="M31" s="163"/>
      <c r="N31" s="163"/>
      <c r="O31" s="163"/>
      <c r="P31" s="164"/>
      <c r="Q31" s="163"/>
      <c r="R31" s="153"/>
      <c r="S31" s="153"/>
      <c r="T31" s="153"/>
      <c r="U31" s="153"/>
      <c r="V31" s="153"/>
      <c r="W31" s="153"/>
      <c r="X31" s="153"/>
      <c r="Y31" s="153"/>
      <c r="Z31" s="153"/>
      <c r="AA31" s="153" t="s">
        <v>135</v>
      </c>
      <c r="AB31" s="153">
        <v>0</v>
      </c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</row>
    <row r="32" spans="1:56" outlineLevel="1" x14ac:dyDescent="0.2">
      <c r="A32" s="154"/>
      <c r="B32" s="160"/>
      <c r="C32" s="190" t="s">
        <v>151</v>
      </c>
      <c r="D32" s="165"/>
      <c r="E32" s="170">
        <v>211.52</v>
      </c>
      <c r="F32" s="196"/>
      <c r="G32" s="196"/>
      <c r="H32" s="172"/>
      <c r="I32" s="172"/>
      <c r="J32" s="163"/>
      <c r="K32" s="163"/>
      <c r="L32" s="163"/>
      <c r="M32" s="163"/>
      <c r="N32" s="163"/>
      <c r="O32" s="163"/>
      <c r="P32" s="164"/>
      <c r="Q32" s="163"/>
      <c r="R32" s="153"/>
      <c r="S32" s="153"/>
      <c r="T32" s="153"/>
      <c r="U32" s="153"/>
      <c r="V32" s="153"/>
      <c r="W32" s="153"/>
      <c r="X32" s="153"/>
      <c r="Y32" s="153"/>
      <c r="Z32" s="153"/>
      <c r="AA32" s="153" t="s">
        <v>135</v>
      </c>
      <c r="AB32" s="153">
        <v>0</v>
      </c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</row>
    <row r="33" spans="1:56" outlineLevel="1" x14ac:dyDescent="0.2">
      <c r="A33" s="154"/>
      <c r="B33" s="160"/>
      <c r="C33" s="190" t="s">
        <v>152</v>
      </c>
      <c r="D33" s="165"/>
      <c r="E33" s="170">
        <v>25</v>
      </c>
      <c r="F33" s="196"/>
      <c r="G33" s="196"/>
      <c r="H33" s="172"/>
      <c r="I33" s="172"/>
      <c r="J33" s="163"/>
      <c r="K33" s="163"/>
      <c r="L33" s="163"/>
      <c r="M33" s="163"/>
      <c r="N33" s="163"/>
      <c r="O33" s="163"/>
      <c r="P33" s="164"/>
      <c r="Q33" s="163"/>
      <c r="R33" s="153"/>
      <c r="S33" s="153"/>
      <c r="T33" s="153"/>
      <c r="U33" s="153"/>
      <c r="V33" s="153"/>
      <c r="W33" s="153"/>
      <c r="X33" s="153"/>
      <c r="Y33" s="153"/>
      <c r="Z33" s="153"/>
      <c r="AA33" s="153" t="s">
        <v>135</v>
      </c>
      <c r="AB33" s="153">
        <v>0</v>
      </c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</row>
    <row r="34" spans="1:56" outlineLevel="1" x14ac:dyDescent="0.2">
      <c r="A34" s="154">
        <v>16</v>
      </c>
      <c r="B34" s="160" t="s">
        <v>153</v>
      </c>
      <c r="C34" s="189" t="s">
        <v>154</v>
      </c>
      <c r="D34" s="162" t="s">
        <v>133</v>
      </c>
      <c r="E34" s="169">
        <v>1152.07</v>
      </c>
      <c r="F34" s="195"/>
      <c r="G34" s="196">
        <f>ROUND(E34*F34,2)</f>
        <v>0</v>
      </c>
      <c r="H34" s="172">
        <v>21</v>
      </c>
      <c r="I34" s="172">
        <f>G34*(1+H34/100)</f>
        <v>0</v>
      </c>
      <c r="J34" s="163">
        <v>0</v>
      </c>
      <c r="K34" s="163">
        <f>ROUND(E34*J34,5)</f>
        <v>0</v>
      </c>
      <c r="L34" s="163">
        <v>0</v>
      </c>
      <c r="M34" s="163">
        <f>ROUND(E34*L34,5)</f>
        <v>0</v>
      </c>
      <c r="N34" s="163"/>
      <c r="O34" s="163"/>
      <c r="P34" s="164">
        <v>8.9999999999999993E-3</v>
      </c>
      <c r="Q34" s="163">
        <f>ROUND(E34*P34,2)</f>
        <v>10.37</v>
      </c>
      <c r="R34" s="153"/>
      <c r="S34" s="153"/>
      <c r="T34" s="153"/>
      <c r="U34" s="153"/>
      <c r="V34" s="153"/>
      <c r="W34" s="153"/>
      <c r="X34" s="153"/>
      <c r="Y34" s="153"/>
      <c r="Z34" s="153"/>
      <c r="AA34" s="153" t="s">
        <v>113</v>
      </c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</row>
    <row r="35" spans="1:56" ht="33.75" outlineLevel="1" x14ac:dyDescent="0.2">
      <c r="A35" s="154"/>
      <c r="B35" s="160"/>
      <c r="C35" s="190" t="s">
        <v>155</v>
      </c>
      <c r="D35" s="165"/>
      <c r="E35" s="170">
        <v>1021.31</v>
      </c>
      <c r="F35" s="196"/>
      <c r="G35" s="196"/>
      <c r="H35" s="172"/>
      <c r="I35" s="172"/>
      <c r="J35" s="163"/>
      <c r="K35" s="163"/>
      <c r="L35" s="163"/>
      <c r="M35" s="163"/>
      <c r="N35" s="163"/>
      <c r="O35" s="163"/>
      <c r="P35" s="164"/>
      <c r="Q35" s="163"/>
      <c r="R35" s="153"/>
      <c r="S35" s="153"/>
      <c r="T35" s="153"/>
      <c r="U35" s="153"/>
      <c r="V35" s="153"/>
      <c r="W35" s="153"/>
      <c r="X35" s="153"/>
      <c r="Y35" s="153"/>
      <c r="Z35" s="153"/>
      <c r="AA35" s="153" t="s">
        <v>135</v>
      </c>
      <c r="AB35" s="153">
        <v>0</v>
      </c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</row>
    <row r="36" spans="1:56" outlineLevel="1" x14ac:dyDescent="0.2">
      <c r="A36" s="154"/>
      <c r="B36" s="160"/>
      <c r="C36" s="190" t="s">
        <v>156</v>
      </c>
      <c r="D36" s="165"/>
      <c r="E36" s="170">
        <v>105.76</v>
      </c>
      <c r="F36" s="196"/>
      <c r="G36" s="196"/>
      <c r="H36" s="172"/>
      <c r="I36" s="172"/>
      <c r="J36" s="163"/>
      <c r="K36" s="163"/>
      <c r="L36" s="163"/>
      <c r="M36" s="163"/>
      <c r="N36" s="163"/>
      <c r="O36" s="163"/>
      <c r="P36" s="164"/>
      <c r="Q36" s="163"/>
      <c r="R36" s="153"/>
      <c r="S36" s="153"/>
      <c r="T36" s="153"/>
      <c r="U36" s="153"/>
      <c r="V36" s="153"/>
      <c r="W36" s="153"/>
      <c r="X36" s="153"/>
      <c r="Y36" s="153"/>
      <c r="Z36" s="153"/>
      <c r="AA36" s="153" t="s">
        <v>135</v>
      </c>
      <c r="AB36" s="153">
        <v>0</v>
      </c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</row>
    <row r="37" spans="1:56" outlineLevel="1" x14ac:dyDescent="0.2">
      <c r="A37" s="154"/>
      <c r="B37" s="160"/>
      <c r="C37" s="190" t="s">
        <v>157</v>
      </c>
      <c r="D37" s="165"/>
      <c r="E37" s="170">
        <v>25</v>
      </c>
      <c r="F37" s="196"/>
      <c r="G37" s="196"/>
      <c r="H37" s="172"/>
      <c r="I37" s="172"/>
      <c r="J37" s="163"/>
      <c r="K37" s="163"/>
      <c r="L37" s="163"/>
      <c r="M37" s="163"/>
      <c r="N37" s="163"/>
      <c r="O37" s="163"/>
      <c r="P37" s="164"/>
      <c r="Q37" s="163"/>
      <c r="R37" s="153"/>
      <c r="S37" s="153"/>
      <c r="T37" s="153"/>
      <c r="U37" s="153"/>
      <c r="V37" s="153"/>
      <c r="W37" s="153"/>
      <c r="X37" s="153"/>
      <c r="Y37" s="153"/>
      <c r="Z37" s="153"/>
      <c r="AA37" s="153" t="s">
        <v>135</v>
      </c>
      <c r="AB37" s="153">
        <v>0</v>
      </c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</row>
    <row r="38" spans="1:56" outlineLevel="1" x14ac:dyDescent="0.2">
      <c r="A38" s="154">
        <v>17</v>
      </c>
      <c r="B38" s="160" t="s">
        <v>158</v>
      </c>
      <c r="C38" s="189" t="s">
        <v>159</v>
      </c>
      <c r="D38" s="162" t="s">
        <v>133</v>
      </c>
      <c r="E38" s="169">
        <v>1152.07</v>
      </c>
      <c r="F38" s="195"/>
      <c r="G38" s="196">
        <f>ROUND(E38*F38,2)</f>
        <v>0</v>
      </c>
      <c r="H38" s="172">
        <v>21</v>
      </c>
      <c r="I38" s="172">
        <f>G38*(1+H38/100)</f>
        <v>0</v>
      </c>
      <c r="J38" s="163">
        <v>0</v>
      </c>
      <c r="K38" s="163">
        <f>ROUND(E38*J38,5)</f>
        <v>0</v>
      </c>
      <c r="L38" s="163">
        <v>0</v>
      </c>
      <c r="M38" s="163">
        <f>ROUND(E38*L38,5)</f>
        <v>0</v>
      </c>
      <c r="N38" s="163"/>
      <c r="O38" s="163"/>
      <c r="P38" s="164">
        <v>5.2999999999999999E-2</v>
      </c>
      <c r="Q38" s="163">
        <f>ROUND(E38*P38,2)</f>
        <v>61.06</v>
      </c>
      <c r="R38" s="153"/>
      <c r="S38" s="153"/>
      <c r="T38" s="153"/>
      <c r="U38" s="153"/>
      <c r="V38" s="153"/>
      <c r="W38" s="153"/>
      <c r="X38" s="153"/>
      <c r="Y38" s="153"/>
      <c r="Z38" s="153"/>
      <c r="AA38" s="153" t="s">
        <v>113</v>
      </c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</row>
    <row r="39" spans="1:56" ht="33.75" outlineLevel="1" x14ac:dyDescent="0.2">
      <c r="A39" s="154"/>
      <c r="B39" s="160"/>
      <c r="C39" s="190" t="s">
        <v>155</v>
      </c>
      <c r="D39" s="165"/>
      <c r="E39" s="170">
        <v>1021.31</v>
      </c>
      <c r="F39" s="196"/>
      <c r="G39" s="196"/>
      <c r="H39" s="172"/>
      <c r="I39" s="172"/>
      <c r="J39" s="163"/>
      <c r="K39" s="163"/>
      <c r="L39" s="163"/>
      <c r="M39" s="163"/>
      <c r="N39" s="163"/>
      <c r="O39" s="163"/>
      <c r="P39" s="164"/>
      <c r="Q39" s="163"/>
      <c r="R39" s="153"/>
      <c r="S39" s="153"/>
      <c r="T39" s="153"/>
      <c r="U39" s="153"/>
      <c r="V39" s="153"/>
      <c r="W39" s="153"/>
      <c r="X39" s="153"/>
      <c r="Y39" s="153"/>
      <c r="Z39" s="153"/>
      <c r="AA39" s="153" t="s">
        <v>135</v>
      </c>
      <c r="AB39" s="153">
        <v>0</v>
      </c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</row>
    <row r="40" spans="1:56" outlineLevel="1" x14ac:dyDescent="0.2">
      <c r="A40" s="154"/>
      <c r="B40" s="160"/>
      <c r="C40" s="190" t="s">
        <v>156</v>
      </c>
      <c r="D40" s="165"/>
      <c r="E40" s="170">
        <v>105.76</v>
      </c>
      <c r="F40" s="196"/>
      <c r="G40" s="196"/>
      <c r="H40" s="172"/>
      <c r="I40" s="172"/>
      <c r="J40" s="163"/>
      <c r="K40" s="163"/>
      <c r="L40" s="163"/>
      <c r="M40" s="163"/>
      <c r="N40" s="163"/>
      <c r="O40" s="163"/>
      <c r="P40" s="164"/>
      <c r="Q40" s="163"/>
      <c r="R40" s="153"/>
      <c r="S40" s="153"/>
      <c r="T40" s="153"/>
      <c r="U40" s="153"/>
      <c r="V40" s="153"/>
      <c r="W40" s="153"/>
      <c r="X40" s="153"/>
      <c r="Y40" s="153"/>
      <c r="Z40" s="153"/>
      <c r="AA40" s="153" t="s">
        <v>135</v>
      </c>
      <c r="AB40" s="153">
        <v>0</v>
      </c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</row>
    <row r="41" spans="1:56" outlineLevel="1" x14ac:dyDescent="0.2">
      <c r="A41" s="154"/>
      <c r="B41" s="160"/>
      <c r="C41" s="190" t="s">
        <v>152</v>
      </c>
      <c r="D41" s="165"/>
      <c r="E41" s="170">
        <v>25</v>
      </c>
      <c r="F41" s="196"/>
      <c r="G41" s="196"/>
      <c r="H41" s="172"/>
      <c r="I41" s="172"/>
      <c r="J41" s="163"/>
      <c r="K41" s="163"/>
      <c r="L41" s="163"/>
      <c r="M41" s="163"/>
      <c r="N41" s="163"/>
      <c r="O41" s="163"/>
      <c r="P41" s="164"/>
      <c r="Q41" s="163"/>
      <c r="R41" s="153"/>
      <c r="S41" s="153"/>
      <c r="T41" s="153"/>
      <c r="U41" s="153"/>
      <c r="V41" s="153"/>
      <c r="W41" s="153"/>
      <c r="X41" s="153"/>
      <c r="Y41" s="153"/>
      <c r="Z41" s="153"/>
      <c r="AA41" s="153" t="s">
        <v>135</v>
      </c>
      <c r="AB41" s="153">
        <v>0</v>
      </c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</row>
    <row r="42" spans="1:56" outlineLevel="1" x14ac:dyDescent="0.2">
      <c r="A42" s="154">
        <v>18</v>
      </c>
      <c r="B42" s="160" t="s">
        <v>160</v>
      </c>
      <c r="C42" s="189" t="s">
        <v>161</v>
      </c>
      <c r="D42" s="162" t="s">
        <v>133</v>
      </c>
      <c r="E42" s="169">
        <v>1127.07</v>
      </c>
      <c r="F42" s="195"/>
      <c r="G42" s="196">
        <f>ROUND(E42*F42,2)</f>
        <v>0</v>
      </c>
      <c r="H42" s="172">
        <v>21</v>
      </c>
      <c r="I42" s="172">
        <f>G42*(1+H42/100)</f>
        <v>0</v>
      </c>
      <c r="J42" s="163">
        <v>0</v>
      </c>
      <c r="K42" s="163">
        <f>ROUND(E42*J42,5)</f>
        <v>0</v>
      </c>
      <c r="L42" s="163">
        <v>0</v>
      </c>
      <c r="M42" s="163">
        <f>ROUND(E42*L42,5)</f>
        <v>0</v>
      </c>
      <c r="N42" s="163"/>
      <c r="O42" s="163"/>
      <c r="P42" s="164">
        <v>6.2E-2</v>
      </c>
      <c r="Q42" s="163">
        <f>ROUND(E42*P42,2)</f>
        <v>69.88</v>
      </c>
      <c r="R42" s="153"/>
      <c r="S42" s="153"/>
      <c r="T42" s="153"/>
      <c r="U42" s="153"/>
      <c r="V42" s="153"/>
      <c r="W42" s="153"/>
      <c r="X42" s="153"/>
      <c r="Y42" s="153"/>
      <c r="Z42" s="153"/>
      <c r="AA42" s="153" t="s">
        <v>113</v>
      </c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</row>
    <row r="43" spans="1:56" ht="33.75" outlineLevel="1" x14ac:dyDescent="0.2">
      <c r="A43" s="154"/>
      <c r="B43" s="160"/>
      <c r="C43" s="190" t="s">
        <v>162</v>
      </c>
      <c r="D43" s="165"/>
      <c r="E43" s="170">
        <v>1021.31</v>
      </c>
      <c r="F43" s="196"/>
      <c r="G43" s="196"/>
      <c r="H43" s="172"/>
      <c r="I43" s="172"/>
      <c r="J43" s="163"/>
      <c r="K43" s="163"/>
      <c r="L43" s="163"/>
      <c r="M43" s="163"/>
      <c r="N43" s="163"/>
      <c r="O43" s="163"/>
      <c r="P43" s="164"/>
      <c r="Q43" s="163"/>
      <c r="R43" s="153"/>
      <c r="S43" s="153"/>
      <c r="T43" s="153"/>
      <c r="U43" s="153"/>
      <c r="V43" s="153"/>
      <c r="W43" s="153"/>
      <c r="X43" s="153"/>
      <c r="Y43" s="153"/>
      <c r="Z43" s="153"/>
      <c r="AA43" s="153" t="s">
        <v>135</v>
      </c>
      <c r="AB43" s="153">
        <v>0</v>
      </c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</row>
    <row r="44" spans="1:56" outlineLevel="1" x14ac:dyDescent="0.2">
      <c r="A44" s="154"/>
      <c r="B44" s="160"/>
      <c r="C44" s="190" t="s">
        <v>163</v>
      </c>
      <c r="D44" s="165"/>
      <c r="E44" s="170">
        <v>105.76</v>
      </c>
      <c r="F44" s="196"/>
      <c r="G44" s="196"/>
      <c r="H44" s="172"/>
      <c r="I44" s="172"/>
      <c r="J44" s="163"/>
      <c r="K44" s="163"/>
      <c r="L44" s="163"/>
      <c r="M44" s="163"/>
      <c r="N44" s="163"/>
      <c r="O44" s="163"/>
      <c r="P44" s="164"/>
      <c r="Q44" s="163"/>
      <c r="R44" s="153"/>
      <c r="S44" s="153"/>
      <c r="T44" s="153"/>
      <c r="U44" s="153"/>
      <c r="V44" s="153"/>
      <c r="W44" s="153"/>
      <c r="X44" s="153"/>
      <c r="Y44" s="153"/>
      <c r="Z44" s="153"/>
      <c r="AA44" s="153" t="s">
        <v>135</v>
      </c>
      <c r="AB44" s="153">
        <v>0</v>
      </c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</row>
    <row r="45" spans="1:56" outlineLevel="1" x14ac:dyDescent="0.2">
      <c r="A45" s="154">
        <v>19</v>
      </c>
      <c r="B45" s="160" t="s">
        <v>164</v>
      </c>
      <c r="C45" s="189" t="s">
        <v>165</v>
      </c>
      <c r="D45" s="162" t="s">
        <v>166</v>
      </c>
      <c r="E45" s="169">
        <v>166</v>
      </c>
      <c r="F45" s="195"/>
      <c r="G45" s="196">
        <f>ROUND(E45*F45,2)</f>
        <v>0</v>
      </c>
      <c r="H45" s="172">
        <v>21</v>
      </c>
      <c r="I45" s="172">
        <f>G45*(1+H45/100)</f>
        <v>0</v>
      </c>
      <c r="J45" s="163">
        <v>0</v>
      </c>
      <c r="K45" s="163">
        <f>ROUND(E45*J45,5)</f>
        <v>0</v>
      </c>
      <c r="L45" s="163">
        <v>0</v>
      </c>
      <c r="M45" s="163">
        <f>ROUND(E45*L45,5)</f>
        <v>0</v>
      </c>
      <c r="N45" s="163"/>
      <c r="O45" s="163"/>
      <c r="P45" s="164">
        <v>1.7999999999999999E-2</v>
      </c>
      <c r="Q45" s="163">
        <f>ROUND(E45*P45,2)</f>
        <v>2.99</v>
      </c>
      <c r="R45" s="153"/>
      <c r="S45" s="153"/>
      <c r="T45" s="153"/>
      <c r="U45" s="153"/>
      <c r="V45" s="153"/>
      <c r="W45" s="153"/>
      <c r="X45" s="153"/>
      <c r="Y45" s="153"/>
      <c r="Z45" s="153"/>
      <c r="AA45" s="153" t="s">
        <v>113</v>
      </c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</row>
    <row r="46" spans="1:56" outlineLevel="1" x14ac:dyDescent="0.2">
      <c r="A46" s="154"/>
      <c r="B46" s="160"/>
      <c r="C46" s="190" t="s">
        <v>167</v>
      </c>
      <c r="D46" s="165"/>
      <c r="E46" s="170">
        <v>80</v>
      </c>
      <c r="F46" s="196"/>
      <c r="G46" s="196"/>
      <c r="H46" s="172"/>
      <c r="I46" s="172"/>
      <c r="J46" s="163"/>
      <c r="K46" s="163"/>
      <c r="L46" s="163"/>
      <c r="M46" s="163"/>
      <c r="N46" s="163"/>
      <c r="O46" s="163"/>
      <c r="P46" s="164"/>
      <c r="Q46" s="163"/>
      <c r="R46" s="153"/>
      <c r="S46" s="153"/>
      <c r="T46" s="153"/>
      <c r="U46" s="153"/>
      <c r="V46" s="153"/>
      <c r="W46" s="153"/>
      <c r="X46" s="153"/>
      <c r="Y46" s="153"/>
      <c r="Z46" s="153"/>
      <c r="AA46" s="153" t="s">
        <v>135</v>
      </c>
      <c r="AB46" s="153">
        <v>0</v>
      </c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</row>
    <row r="47" spans="1:56" outlineLevel="1" x14ac:dyDescent="0.2">
      <c r="A47" s="154"/>
      <c r="B47" s="160"/>
      <c r="C47" s="190" t="s">
        <v>168</v>
      </c>
      <c r="D47" s="165"/>
      <c r="E47" s="170">
        <v>86</v>
      </c>
      <c r="F47" s="196"/>
      <c r="G47" s="196"/>
      <c r="H47" s="172"/>
      <c r="I47" s="172"/>
      <c r="J47" s="163"/>
      <c r="K47" s="163"/>
      <c r="L47" s="163"/>
      <c r="M47" s="163"/>
      <c r="N47" s="163"/>
      <c r="O47" s="163"/>
      <c r="P47" s="164"/>
      <c r="Q47" s="163"/>
      <c r="R47" s="153"/>
      <c r="S47" s="153"/>
      <c r="T47" s="153"/>
      <c r="U47" s="153"/>
      <c r="V47" s="153"/>
      <c r="W47" s="153"/>
      <c r="X47" s="153"/>
      <c r="Y47" s="153"/>
      <c r="Z47" s="153"/>
      <c r="AA47" s="153" t="s">
        <v>135</v>
      </c>
      <c r="AB47" s="153">
        <v>0</v>
      </c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</row>
    <row r="48" spans="1:56" outlineLevel="1" x14ac:dyDescent="0.2">
      <c r="A48" s="154">
        <v>20</v>
      </c>
      <c r="B48" s="160" t="s">
        <v>169</v>
      </c>
      <c r="C48" s="189" t="s">
        <v>170</v>
      </c>
      <c r="D48" s="162" t="s">
        <v>166</v>
      </c>
      <c r="E48" s="169">
        <v>756</v>
      </c>
      <c r="F48" s="195"/>
      <c r="G48" s="196">
        <f>ROUND(E48*F48,2)</f>
        <v>0</v>
      </c>
      <c r="H48" s="172">
        <v>21</v>
      </c>
      <c r="I48" s="172">
        <f>G48*(1+H48/100)</f>
        <v>0</v>
      </c>
      <c r="J48" s="163">
        <v>0</v>
      </c>
      <c r="K48" s="163">
        <f>ROUND(E48*J48,5)</f>
        <v>0</v>
      </c>
      <c r="L48" s="163">
        <v>0</v>
      </c>
      <c r="M48" s="163">
        <f>ROUND(E48*L48,5)</f>
        <v>0</v>
      </c>
      <c r="N48" s="163"/>
      <c r="O48" s="163"/>
      <c r="P48" s="164">
        <v>0.107</v>
      </c>
      <c r="Q48" s="163">
        <f>ROUND(E48*P48,2)</f>
        <v>80.89</v>
      </c>
      <c r="R48" s="153"/>
      <c r="S48" s="153"/>
      <c r="T48" s="153"/>
      <c r="U48" s="153"/>
      <c r="V48" s="153"/>
      <c r="W48" s="153"/>
      <c r="X48" s="153"/>
      <c r="Y48" s="153"/>
      <c r="Z48" s="153"/>
      <c r="AA48" s="153" t="s">
        <v>113</v>
      </c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</row>
    <row r="49" spans="1:56" outlineLevel="1" x14ac:dyDescent="0.2">
      <c r="A49" s="154"/>
      <c r="B49" s="160"/>
      <c r="C49" s="190" t="s">
        <v>171</v>
      </c>
      <c r="D49" s="165"/>
      <c r="E49" s="170">
        <v>240</v>
      </c>
      <c r="F49" s="196"/>
      <c r="G49" s="196"/>
      <c r="H49" s="172"/>
      <c r="I49" s="172"/>
      <c r="J49" s="163"/>
      <c r="K49" s="163"/>
      <c r="L49" s="163"/>
      <c r="M49" s="163"/>
      <c r="N49" s="163"/>
      <c r="O49" s="163"/>
      <c r="P49" s="164"/>
      <c r="Q49" s="163"/>
      <c r="R49" s="153"/>
      <c r="S49" s="153"/>
      <c r="T49" s="153"/>
      <c r="U49" s="153"/>
      <c r="V49" s="153"/>
      <c r="W49" s="153"/>
      <c r="X49" s="153"/>
      <c r="Y49" s="153"/>
      <c r="Z49" s="153"/>
      <c r="AA49" s="153" t="s">
        <v>135</v>
      </c>
      <c r="AB49" s="153">
        <v>0</v>
      </c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</row>
    <row r="50" spans="1:56" outlineLevel="1" x14ac:dyDescent="0.2">
      <c r="A50" s="154"/>
      <c r="B50" s="160"/>
      <c r="C50" s="190" t="s">
        <v>172</v>
      </c>
      <c r="D50" s="165"/>
      <c r="E50" s="170">
        <v>150</v>
      </c>
      <c r="F50" s="196"/>
      <c r="G50" s="196"/>
      <c r="H50" s="172"/>
      <c r="I50" s="172"/>
      <c r="J50" s="163"/>
      <c r="K50" s="163"/>
      <c r="L50" s="163"/>
      <c r="M50" s="163"/>
      <c r="N50" s="163"/>
      <c r="O50" s="163"/>
      <c r="P50" s="164"/>
      <c r="Q50" s="163"/>
      <c r="R50" s="153"/>
      <c r="S50" s="153"/>
      <c r="T50" s="153"/>
      <c r="U50" s="153"/>
      <c r="V50" s="153"/>
      <c r="W50" s="153"/>
      <c r="X50" s="153"/>
      <c r="Y50" s="153"/>
      <c r="Z50" s="153"/>
      <c r="AA50" s="153" t="s">
        <v>135</v>
      </c>
      <c r="AB50" s="153">
        <v>0</v>
      </c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</row>
    <row r="51" spans="1:56" outlineLevel="1" x14ac:dyDescent="0.2">
      <c r="A51" s="154"/>
      <c r="B51" s="160"/>
      <c r="C51" s="190" t="s">
        <v>173</v>
      </c>
      <c r="D51" s="165"/>
      <c r="E51" s="170">
        <v>366</v>
      </c>
      <c r="F51" s="196"/>
      <c r="G51" s="196"/>
      <c r="H51" s="172"/>
      <c r="I51" s="172"/>
      <c r="J51" s="163"/>
      <c r="K51" s="163"/>
      <c r="L51" s="163"/>
      <c r="M51" s="163"/>
      <c r="N51" s="163"/>
      <c r="O51" s="163"/>
      <c r="P51" s="164"/>
      <c r="Q51" s="163"/>
      <c r="R51" s="153"/>
      <c r="S51" s="153"/>
      <c r="T51" s="153"/>
      <c r="U51" s="153"/>
      <c r="V51" s="153"/>
      <c r="W51" s="153"/>
      <c r="X51" s="153"/>
      <c r="Y51" s="153"/>
      <c r="Z51" s="153"/>
      <c r="AA51" s="153" t="s">
        <v>135</v>
      </c>
      <c r="AB51" s="153">
        <v>0</v>
      </c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</row>
    <row r="52" spans="1:56" outlineLevel="1" x14ac:dyDescent="0.2">
      <c r="A52" s="154">
        <v>21</v>
      </c>
      <c r="B52" s="160" t="s">
        <v>174</v>
      </c>
      <c r="C52" s="189" t="s">
        <v>175</v>
      </c>
      <c r="D52" s="162" t="s">
        <v>166</v>
      </c>
      <c r="E52" s="169">
        <v>250</v>
      </c>
      <c r="F52" s="195"/>
      <c r="G52" s="196">
        <f>ROUND(E52*F52,2)</f>
        <v>0</v>
      </c>
      <c r="H52" s="172">
        <v>21</v>
      </c>
      <c r="I52" s="172">
        <f>G52*(1+H52/100)</f>
        <v>0</v>
      </c>
      <c r="J52" s="163">
        <v>0</v>
      </c>
      <c r="K52" s="163">
        <f>ROUND(E52*J52,5)</f>
        <v>0</v>
      </c>
      <c r="L52" s="163">
        <v>0</v>
      </c>
      <c r="M52" s="163">
        <f>ROUND(E52*L52,5)</f>
        <v>0</v>
      </c>
      <c r="N52" s="163"/>
      <c r="O52" s="163"/>
      <c r="P52" s="164">
        <v>0.19</v>
      </c>
      <c r="Q52" s="163">
        <f>ROUND(E52*P52,2)</f>
        <v>47.5</v>
      </c>
      <c r="R52" s="153"/>
      <c r="S52" s="153"/>
      <c r="T52" s="153"/>
      <c r="U52" s="153"/>
      <c r="V52" s="153"/>
      <c r="W52" s="153"/>
      <c r="X52" s="153"/>
      <c r="Y52" s="153"/>
      <c r="Z52" s="153"/>
      <c r="AA52" s="153" t="s">
        <v>113</v>
      </c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</row>
    <row r="53" spans="1:56" outlineLevel="1" x14ac:dyDescent="0.2">
      <c r="A53" s="154">
        <v>22</v>
      </c>
      <c r="B53" s="160" t="s">
        <v>176</v>
      </c>
      <c r="C53" s="189" t="s">
        <v>177</v>
      </c>
      <c r="D53" s="162" t="s">
        <v>166</v>
      </c>
      <c r="E53" s="169">
        <v>60</v>
      </c>
      <c r="F53" s="195"/>
      <c r="G53" s="196">
        <f>ROUND(E53*F53,2)</f>
        <v>0</v>
      </c>
      <c r="H53" s="172">
        <v>21</v>
      </c>
      <c r="I53" s="172">
        <f>G53*(1+H53/100)</f>
        <v>0</v>
      </c>
      <c r="J53" s="163">
        <v>0</v>
      </c>
      <c r="K53" s="163">
        <f>ROUND(E53*J53,5)</f>
        <v>0</v>
      </c>
      <c r="L53" s="163">
        <v>0.22</v>
      </c>
      <c r="M53" s="163">
        <f>ROUND(E53*L53,5)</f>
        <v>13.2</v>
      </c>
      <c r="N53" s="163"/>
      <c r="O53" s="163"/>
      <c r="P53" s="164">
        <v>7.0000000000000007E-2</v>
      </c>
      <c r="Q53" s="163">
        <f>ROUND(E53*P53,2)</f>
        <v>4.2</v>
      </c>
      <c r="R53" s="153"/>
      <c r="S53" s="153"/>
      <c r="T53" s="153"/>
      <c r="U53" s="153"/>
      <c r="V53" s="153"/>
      <c r="W53" s="153"/>
      <c r="X53" s="153"/>
      <c r="Y53" s="153"/>
      <c r="Z53" s="153"/>
      <c r="AA53" s="153" t="s">
        <v>113</v>
      </c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</row>
    <row r="54" spans="1:56" outlineLevel="1" x14ac:dyDescent="0.2">
      <c r="A54" s="154"/>
      <c r="B54" s="160"/>
      <c r="C54" s="190" t="s">
        <v>178</v>
      </c>
      <c r="D54" s="165"/>
      <c r="E54" s="170">
        <v>60</v>
      </c>
      <c r="F54" s="196"/>
      <c r="G54" s="196"/>
      <c r="H54" s="172"/>
      <c r="I54" s="172"/>
      <c r="J54" s="163"/>
      <c r="K54" s="163"/>
      <c r="L54" s="163"/>
      <c r="M54" s="163"/>
      <c r="N54" s="163"/>
      <c r="O54" s="163"/>
      <c r="P54" s="164"/>
      <c r="Q54" s="163"/>
      <c r="R54" s="153"/>
      <c r="S54" s="153"/>
      <c r="T54" s="153"/>
      <c r="U54" s="153"/>
      <c r="V54" s="153"/>
      <c r="W54" s="153"/>
      <c r="X54" s="153"/>
      <c r="Y54" s="153"/>
      <c r="Z54" s="153"/>
      <c r="AA54" s="153" t="s">
        <v>135</v>
      </c>
      <c r="AB54" s="153">
        <v>0</v>
      </c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</row>
    <row r="55" spans="1:56" outlineLevel="1" x14ac:dyDescent="0.2">
      <c r="A55" s="154">
        <v>23</v>
      </c>
      <c r="B55" s="160" t="s">
        <v>179</v>
      </c>
      <c r="C55" s="189" t="s">
        <v>180</v>
      </c>
      <c r="D55" s="162" t="s">
        <v>133</v>
      </c>
      <c r="E55" s="169">
        <v>6</v>
      </c>
      <c r="F55" s="195"/>
      <c r="G55" s="196">
        <f>ROUND(E55*F55,2)</f>
        <v>0</v>
      </c>
      <c r="H55" s="172">
        <v>21</v>
      </c>
      <c r="I55" s="172">
        <f>G55*(1+H55/100)</f>
        <v>0</v>
      </c>
      <c r="J55" s="163">
        <v>0</v>
      </c>
      <c r="K55" s="163">
        <f>ROUND(E55*J55,5)</f>
        <v>0</v>
      </c>
      <c r="L55" s="163">
        <v>0</v>
      </c>
      <c r="M55" s="163">
        <f>ROUND(E55*L55,5)</f>
        <v>0</v>
      </c>
      <c r="N55" s="163"/>
      <c r="O55" s="163"/>
      <c r="P55" s="164">
        <v>0</v>
      </c>
      <c r="Q55" s="163">
        <f>ROUND(E55*P55,2)</f>
        <v>0</v>
      </c>
      <c r="R55" s="153"/>
      <c r="S55" s="153"/>
      <c r="T55" s="153"/>
      <c r="U55" s="153"/>
      <c r="V55" s="153"/>
      <c r="W55" s="153"/>
      <c r="X55" s="153"/>
      <c r="Y55" s="153"/>
      <c r="Z55" s="153"/>
      <c r="AA55" s="153" t="s">
        <v>113</v>
      </c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</row>
    <row r="56" spans="1:56" x14ac:dyDescent="0.2">
      <c r="A56" s="155" t="s">
        <v>108</v>
      </c>
      <c r="B56" s="161" t="s">
        <v>59</v>
      </c>
      <c r="C56" s="191" t="s">
        <v>60</v>
      </c>
      <c r="D56" s="166"/>
      <c r="E56" s="171"/>
      <c r="F56" s="173"/>
      <c r="G56" s="173">
        <f>SUMIF(AA57:AA76,"&lt;&gt;NOR",G57:G76)</f>
        <v>0</v>
      </c>
      <c r="H56" s="173"/>
      <c r="I56" s="173">
        <f>SUM(I57:I76)</f>
        <v>0</v>
      </c>
      <c r="J56" s="167"/>
      <c r="K56" s="167">
        <f>SUM(K57:K76)</f>
        <v>499.05275000000006</v>
      </c>
      <c r="L56" s="167"/>
      <c r="M56" s="167">
        <f>SUM(M57:M76)</f>
        <v>0</v>
      </c>
      <c r="N56" s="167"/>
      <c r="O56" s="167"/>
      <c r="P56" s="168"/>
      <c r="Q56" s="167">
        <f>SUM(Q57:Q76)</f>
        <v>1781.8699999999997</v>
      </c>
      <c r="AA56" t="s">
        <v>109</v>
      </c>
    </row>
    <row r="57" spans="1:56" outlineLevel="1" x14ac:dyDescent="0.2">
      <c r="A57" s="154">
        <v>24</v>
      </c>
      <c r="B57" s="160" t="s">
        <v>181</v>
      </c>
      <c r="C57" s="189" t="s">
        <v>182</v>
      </c>
      <c r="D57" s="162" t="s">
        <v>166</v>
      </c>
      <c r="E57" s="169">
        <v>369.71</v>
      </c>
      <c r="F57" s="195"/>
      <c r="G57" s="196">
        <f>ROUND(E57*F57,2)</f>
        <v>0</v>
      </c>
      <c r="H57" s="172">
        <v>21</v>
      </c>
      <c r="I57" s="172">
        <f>G57*(1+H57/100)</f>
        <v>0</v>
      </c>
      <c r="J57" s="163">
        <v>1.4500000000000001E-2</v>
      </c>
      <c r="K57" s="163">
        <f>ROUND(E57*J57,5)</f>
        <v>5.3608000000000002</v>
      </c>
      <c r="L57" s="163">
        <v>0</v>
      </c>
      <c r="M57" s="163">
        <f>ROUND(E57*L57,5)</f>
        <v>0</v>
      </c>
      <c r="N57" s="163"/>
      <c r="O57" s="163"/>
      <c r="P57" s="164">
        <v>1.9059999999999999</v>
      </c>
      <c r="Q57" s="163">
        <f>ROUND(E57*P57,2)</f>
        <v>704.67</v>
      </c>
      <c r="R57" s="153"/>
      <c r="S57" s="153"/>
      <c r="T57" s="153"/>
      <c r="U57" s="153"/>
      <c r="V57" s="153"/>
      <c r="W57" s="153"/>
      <c r="X57" s="153"/>
      <c r="Y57" s="153"/>
      <c r="Z57" s="153"/>
      <c r="AA57" s="153" t="s">
        <v>113</v>
      </c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</row>
    <row r="58" spans="1:56" outlineLevel="1" x14ac:dyDescent="0.2">
      <c r="A58" s="154"/>
      <c r="B58" s="160"/>
      <c r="C58" s="190" t="s">
        <v>183</v>
      </c>
      <c r="D58" s="165"/>
      <c r="E58" s="170">
        <v>185.7</v>
      </c>
      <c r="F58" s="196"/>
      <c r="G58" s="196"/>
      <c r="H58" s="172"/>
      <c r="I58" s="172"/>
      <c r="J58" s="163"/>
      <c r="K58" s="163"/>
      <c r="L58" s="163"/>
      <c r="M58" s="163"/>
      <c r="N58" s="163"/>
      <c r="O58" s="163"/>
      <c r="P58" s="164"/>
      <c r="Q58" s="163"/>
      <c r="R58" s="153"/>
      <c r="S58" s="153"/>
      <c r="T58" s="153"/>
      <c r="U58" s="153"/>
      <c r="V58" s="153"/>
      <c r="W58" s="153"/>
      <c r="X58" s="153"/>
      <c r="Y58" s="153"/>
      <c r="Z58" s="153"/>
      <c r="AA58" s="153" t="s">
        <v>135</v>
      </c>
      <c r="AB58" s="153">
        <v>0</v>
      </c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</row>
    <row r="59" spans="1:56" outlineLevel="1" x14ac:dyDescent="0.2">
      <c r="A59" s="154"/>
      <c r="B59" s="160"/>
      <c r="C59" s="190" t="s">
        <v>184</v>
      </c>
      <c r="D59" s="165"/>
      <c r="E59" s="170">
        <v>41.85</v>
      </c>
      <c r="F59" s="196"/>
      <c r="G59" s="196"/>
      <c r="H59" s="172"/>
      <c r="I59" s="172"/>
      <c r="J59" s="163"/>
      <c r="K59" s="163"/>
      <c r="L59" s="163"/>
      <c r="M59" s="163"/>
      <c r="N59" s="163"/>
      <c r="O59" s="163"/>
      <c r="P59" s="164"/>
      <c r="Q59" s="163"/>
      <c r="R59" s="153"/>
      <c r="S59" s="153"/>
      <c r="T59" s="153"/>
      <c r="U59" s="153"/>
      <c r="V59" s="153"/>
      <c r="W59" s="153"/>
      <c r="X59" s="153"/>
      <c r="Y59" s="153"/>
      <c r="Z59" s="153"/>
      <c r="AA59" s="153" t="s">
        <v>135</v>
      </c>
      <c r="AB59" s="153">
        <v>0</v>
      </c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</row>
    <row r="60" spans="1:56" outlineLevel="1" x14ac:dyDescent="0.2">
      <c r="A60" s="154"/>
      <c r="B60" s="160"/>
      <c r="C60" s="190" t="s">
        <v>185</v>
      </c>
      <c r="D60" s="165"/>
      <c r="E60" s="170">
        <v>70</v>
      </c>
      <c r="F60" s="196"/>
      <c r="G60" s="196"/>
      <c r="H60" s="172"/>
      <c r="I60" s="172"/>
      <c r="J60" s="163"/>
      <c r="K60" s="163"/>
      <c r="L60" s="163"/>
      <c r="M60" s="163"/>
      <c r="N60" s="163"/>
      <c r="O60" s="163"/>
      <c r="P60" s="164"/>
      <c r="Q60" s="163"/>
      <c r="R60" s="153"/>
      <c r="S60" s="153"/>
      <c r="T60" s="153"/>
      <c r="U60" s="153"/>
      <c r="V60" s="153"/>
      <c r="W60" s="153"/>
      <c r="X60" s="153"/>
      <c r="Y60" s="153"/>
      <c r="Z60" s="153"/>
      <c r="AA60" s="153" t="s">
        <v>135</v>
      </c>
      <c r="AB60" s="153">
        <v>0</v>
      </c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</row>
    <row r="61" spans="1:56" outlineLevel="1" x14ac:dyDescent="0.2">
      <c r="A61" s="154"/>
      <c r="B61" s="160"/>
      <c r="C61" s="190" t="s">
        <v>186</v>
      </c>
      <c r="D61" s="165"/>
      <c r="E61" s="170">
        <v>72.16</v>
      </c>
      <c r="F61" s="196"/>
      <c r="G61" s="196"/>
      <c r="H61" s="172"/>
      <c r="I61" s="172"/>
      <c r="J61" s="163"/>
      <c r="K61" s="163"/>
      <c r="L61" s="163"/>
      <c r="M61" s="163"/>
      <c r="N61" s="163"/>
      <c r="O61" s="163"/>
      <c r="P61" s="164"/>
      <c r="Q61" s="163"/>
      <c r="R61" s="153"/>
      <c r="S61" s="153"/>
      <c r="T61" s="153"/>
      <c r="U61" s="153"/>
      <c r="V61" s="153"/>
      <c r="W61" s="153"/>
      <c r="X61" s="153"/>
      <c r="Y61" s="153"/>
      <c r="Z61" s="153"/>
      <c r="AA61" s="153" t="s">
        <v>135</v>
      </c>
      <c r="AB61" s="153">
        <v>0</v>
      </c>
      <c r="AC61" s="153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</row>
    <row r="62" spans="1:56" outlineLevel="1" x14ac:dyDescent="0.2">
      <c r="A62" s="154">
        <v>25</v>
      </c>
      <c r="B62" s="160" t="s">
        <v>187</v>
      </c>
      <c r="C62" s="189" t="s">
        <v>188</v>
      </c>
      <c r="D62" s="162" t="s">
        <v>166</v>
      </c>
      <c r="E62" s="169">
        <v>369.71</v>
      </c>
      <c r="F62" s="195"/>
      <c r="G62" s="196">
        <f>ROUND(E62*F62,2)</f>
        <v>0</v>
      </c>
      <c r="H62" s="172">
        <v>21</v>
      </c>
      <c r="I62" s="172">
        <f>G62*(1+H62/100)</f>
        <v>0</v>
      </c>
      <c r="J62" s="163">
        <v>9.6000000000000002E-4</v>
      </c>
      <c r="K62" s="163">
        <f>ROUND(E62*J62,5)</f>
        <v>0.35492000000000001</v>
      </c>
      <c r="L62" s="163">
        <v>0</v>
      </c>
      <c r="M62" s="163">
        <f>ROUND(E62*L62,5)</f>
        <v>0</v>
      </c>
      <c r="N62" s="163"/>
      <c r="O62" s="163"/>
      <c r="P62" s="164">
        <v>0.628</v>
      </c>
      <c r="Q62" s="163">
        <f>ROUND(E62*P62,2)</f>
        <v>232.18</v>
      </c>
      <c r="R62" s="153"/>
      <c r="S62" s="153"/>
      <c r="T62" s="153"/>
      <c r="U62" s="153"/>
      <c r="V62" s="153"/>
      <c r="W62" s="153"/>
      <c r="X62" s="153"/>
      <c r="Y62" s="153"/>
      <c r="Z62" s="153"/>
      <c r="AA62" s="153" t="s">
        <v>113</v>
      </c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</row>
    <row r="63" spans="1:56" outlineLevel="1" x14ac:dyDescent="0.2">
      <c r="A63" s="154"/>
      <c r="B63" s="160"/>
      <c r="C63" s="190" t="s">
        <v>183</v>
      </c>
      <c r="D63" s="165"/>
      <c r="E63" s="170">
        <v>185.7</v>
      </c>
      <c r="F63" s="196"/>
      <c r="G63" s="196"/>
      <c r="H63" s="172"/>
      <c r="I63" s="172"/>
      <c r="J63" s="163"/>
      <c r="K63" s="163"/>
      <c r="L63" s="163"/>
      <c r="M63" s="163"/>
      <c r="N63" s="163"/>
      <c r="O63" s="163"/>
      <c r="P63" s="164"/>
      <c r="Q63" s="163"/>
      <c r="R63" s="153"/>
      <c r="S63" s="153"/>
      <c r="T63" s="153"/>
      <c r="U63" s="153"/>
      <c r="V63" s="153"/>
      <c r="W63" s="153"/>
      <c r="X63" s="153"/>
      <c r="Y63" s="153"/>
      <c r="Z63" s="153"/>
      <c r="AA63" s="153" t="s">
        <v>135</v>
      </c>
      <c r="AB63" s="153">
        <v>0</v>
      </c>
      <c r="AC63" s="153"/>
      <c r="AD63" s="153"/>
      <c r="AE63" s="153"/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</row>
    <row r="64" spans="1:56" outlineLevel="1" x14ac:dyDescent="0.2">
      <c r="A64" s="154"/>
      <c r="B64" s="160"/>
      <c r="C64" s="190" t="s">
        <v>184</v>
      </c>
      <c r="D64" s="165"/>
      <c r="E64" s="170">
        <v>41.85</v>
      </c>
      <c r="F64" s="196"/>
      <c r="G64" s="196"/>
      <c r="H64" s="172"/>
      <c r="I64" s="172"/>
      <c r="J64" s="163"/>
      <c r="K64" s="163"/>
      <c r="L64" s="163"/>
      <c r="M64" s="163"/>
      <c r="N64" s="163"/>
      <c r="O64" s="163"/>
      <c r="P64" s="164"/>
      <c r="Q64" s="163"/>
      <c r="R64" s="153"/>
      <c r="S64" s="153"/>
      <c r="T64" s="153"/>
      <c r="U64" s="153"/>
      <c r="V64" s="153"/>
      <c r="W64" s="153"/>
      <c r="X64" s="153"/>
      <c r="Y64" s="153"/>
      <c r="Z64" s="153"/>
      <c r="AA64" s="153" t="s">
        <v>135</v>
      </c>
      <c r="AB64" s="153">
        <v>0</v>
      </c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</row>
    <row r="65" spans="1:56" outlineLevel="1" x14ac:dyDescent="0.2">
      <c r="A65" s="154"/>
      <c r="B65" s="160"/>
      <c r="C65" s="190" t="s">
        <v>185</v>
      </c>
      <c r="D65" s="165"/>
      <c r="E65" s="170">
        <v>70</v>
      </c>
      <c r="F65" s="196"/>
      <c r="G65" s="196"/>
      <c r="H65" s="172"/>
      <c r="I65" s="172"/>
      <c r="J65" s="163"/>
      <c r="K65" s="163"/>
      <c r="L65" s="163"/>
      <c r="M65" s="163"/>
      <c r="N65" s="163"/>
      <c r="O65" s="163"/>
      <c r="P65" s="164"/>
      <c r="Q65" s="163"/>
      <c r="R65" s="153"/>
      <c r="S65" s="153"/>
      <c r="T65" s="153"/>
      <c r="U65" s="153"/>
      <c r="V65" s="153"/>
      <c r="W65" s="153"/>
      <c r="X65" s="153"/>
      <c r="Y65" s="153"/>
      <c r="Z65" s="153"/>
      <c r="AA65" s="153" t="s">
        <v>135</v>
      </c>
      <c r="AB65" s="153">
        <v>0</v>
      </c>
      <c r="AC65" s="153"/>
      <c r="AD65" s="153"/>
      <c r="AE65" s="153"/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</row>
    <row r="66" spans="1:56" outlineLevel="1" x14ac:dyDescent="0.2">
      <c r="A66" s="154"/>
      <c r="B66" s="160"/>
      <c r="C66" s="190" t="s">
        <v>186</v>
      </c>
      <c r="D66" s="165"/>
      <c r="E66" s="170">
        <v>72.16</v>
      </c>
      <c r="F66" s="196"/>
      <c r="G66" s="196"/>
      <c r="H66" s="172"/>
      <c r="I66" s="172"/>
      <c r="J66" s="163"/>
      <c r="K66" s="163"/>
      <c r="L66" s="163"/>
      <c r="M66" s="163"/>
      <c r="N66" s="163"/>
      <c r="O66" s="163"/>
      <c r="P66" s="164"/>
      <c r="Q66" s="163"/>
      <c r="R66" s="153"/>
      <c r="S66" s="153"/>
      <c r="T66" s="153"/>
      <c r="U66" s="153"/>
      <c r="V66" s="153"/>
      <c r="W66" s="153"/>
      <c r="X66" s="153"/>
      <c r="Y66" s="153"/>
      <c r="Z66" s="153"/>
      <c r="AA66" s="153" t="s">
        <v>135</v>
      </c>
      <c r="AB66" s="153">
        <v>0</v>
      </c>
      <c r="AC66" s="153"/>
      <c r="AD66" s="153"/>
      <c r="AE66" s="153"/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</row>
    <row r="67" spans="1:56" outlineLevel="1" x14ac:dyDescent="0.2">
      <c r="A67" s="154">
        <v>26</v>
      </c>
      <c r="B67" s="160" t="s">
        <v>189</v>
      </c>
      <c r="C67" s="189" t="s">
        <v>190</v>
      </c>
      <c r="D67" s="162" t="s">
        <v>191</v>
      </c>
      <c r="E67" s="169">
        <v>7.23</v>
      </c>
      <c r="F67" s="195"/>
      <c r="G67" s="196">
        <f>ROUND(E67*F67,2)</f>
        <v>0</v>
      </c>
      <c r="H67" s="172">
        <v>21</v>
      </c>
      <c r="I67" s="172">
        <f>G67*(1+H67/100)</f>
        <v>0</v>
      </c>
      <c r="J67" s="163">
        <v>1.0232600000000001</v>
      </c>
      <c r="K67" s="163">
        <f>ROUND(E67*J67,5)</f>
        <v>7.3981700000000004</v>
      </c>
      <c r="L67" s="163">
        <v>0</v>
      </c>
      <c r="M67" s="163">
        <f>ROUND(E67*L67,5)</f>
        <v>0</v>
      </c>
      <c r="N67" s="163"/>
      <c r="O67" s="163"/>
      <c r="P67" s="164">
        <v>15.968</v>
      </c>
      <c r="Q67" s="163">
        <f>ROUND(E67*P67,2)</f>
        <v>115.45</v>
      </c>
      <c r="R67" s="153"/>
      <c r="S67" s="153"/>
      <c r="T67" s="153"/>
      <c r="U67" s="153"/>
      <c r="V67" s="153"/>
      <c r="W67" s="153"/>
      <c r="X67" s="153"/>
      <c r="Y67" s="153"/>
      <c r="Z67" s="153"/>
      <c r="AA67" s="153" t="s">
        <v>113</v>
      </c>
      <c r="AB67" s="153"/>
      <c r="AC67" s="153"/>
      <c r="AD67" s="153"/>
      <c r="AE67" s="153"/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</row>
    <row r="68" spans="1:56" outlineLevel="1" x14ac:dyDescent="0.2">
      <c r="A68" s="154">
        <v>27</v>
      </c>
      <c r="B68" s="160" t="s">
        <v>192</v>
      </c>
      <c r="C68" s="189" t="s">
        <v>193</v>
      </c>
      <c r="D68" s="162" t="s">
        <v>133</v>
      </c>
      <c r="E68" s="169">
        <v>145.47450000000001</v>
      </c>
      <c r="F68" s="195"/>
      <c r="G68" s="196">
        <f>ROUND(E68*F68,2)</f>
        <v>0</v>
      </c>
      <c r="H68" s="172">
        <v>21</v>
      </c>
      <c r="I68" s="172">
        <f>G68*(1+H68/100)</f>
        <v>0</v>
      </c>
      <c r="J68" s="163">
        <v>3.0044900000000001</v>
      </c>
      <c r="K68" s="163">
        <f>ROUND(E68*J68,5)</f>
        <v>437.07668000000001</v>
      </c>
      <c r="L68" s="163">
        <v>0</v>
      </c>
      <c r="M68" s="163">
        <f>ROUND(E68*L68,5)</f>
        <v>0</v>
      </c>
      <c r="N68" s="163"/>
      <c r="O68" s="163"/>
      <c r="P68" s="164">
        <v>4.5739999999999998</v>
      </c>
      <c r="Q68" s="163">
        <f>ROUND(E68*P68,2)</f>
        <v>665.4</v>
      </c>
      <c r="R68" s="153"/>
      <c r="S68" s="153"/>
      <c r="T68" s="153"/>
      <c r="U68" s="153"/>
      <c r="V68" s="153"/>
      <c r="W68" s="153"/>
      <c r="X68" s="153"/>
      <c r="Y68" s="153"/>
      <c r="Z68" s="153"/>
      <c r="AA68" s="153" t="s">
        <v>113</v>
      </c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</row>
    <row r="69" spans="1:56" outlineLevel="1" x14ac:dyDescent="0.2">
      <c r="A69" s="154"/>
      <c r="B69" s="160"/>
      <c r="C69" s="190" t="s">
        <v>194</v>
      </c>
      <c r="D69" s="165"/>
      <c r="E69" s="170">
        <v>80.372500000000002</v>
      </c>
      <c r="F69" s="196"/>
      <c r="G69" s="196"/>
      <c r="H69" s="172"/>
      <c r="I69" s="172"/>
      <c r="J69" s="163"/>
      <c r="K69" s="163"/>
      <c r="L69" s="163"/>
      <c r="M69" s="163"/>
      <c r="N69" s="163"/>
      <c r="O69" s="163"/>
      <c r="P69" s="164"/>
      <c r="Q69" s="163"/>
      <c r="R69" s="153"/>
      <c r="S69" s="153"/>
      <c r="T69" s="153"/>
      <c r="U69" s="153"/>
      <c r="V69" s="153"/>
      <c r="W69" s="153"/>
      <c r="X69" s="153"/>
      <c r="Y69" s="153"/>
      <c r="Z69" s="153"/>
      <c r="AA69" s="153" t="s">
        <v>135</v>
      </c>
      <c r="AB69" s="153">
        <v>0</v>
      </c>
      <c r="AC69" s="153"/>
      <c r="AD69" s="153"/>
      <c r="AE69" s="153"/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</row>
    <row r="70" spans="1:56" outlineLevel="1" x14ac:dyDescent="0.2">
      <c r="A70" s="154"/>
      <c r="B70" s="160"/>
      <c r="C70" s="190" t="s">
        <v>195</v>
      </c>
      <c r="D70" s="165"/>
      <c r="E70" s="170">
        <v>17.010000000000002</v>
      </c>
      <c r="F70" s="196"/>
      <c r="G70" s="196"/>
      <c r="H70" s="172"/>
      <c r="I70" s="172"/>
      <c r="J70" s="163"/>
      <c r="K70" s="163"/>
      <c r="L70" s="163"/>
      <c r="M70" s="163"/>
      <c r="N70" s="163"/>
      <c r="O70" s="163"/>
      <c r="P70" s="164"/>
      <c r="Q70" s="163"/>
      <c r="R70" s="153"/>
      <c r="S70" s="153"/>
      <c r="T70" s="153"/>
      <c r="U70" s="153"/>
      <c r="V70" s="153"/>
      <c r="W70" s="153"/>
      <c r="X70" s="153"/>
      <c r="Y70" s="153"/>
      <c r="Z70" s="153"/>
      <c r="AA70" s="153" t="s">
        <v>135</v>
      </c>
      <c r="AB70" s="153">
        <v>0</v>
      </c>
      <c r="AC70" s="153"/>
      <c r="AD70" s="153"/>
      <c r="AE70" s="153"/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</row>
    <row r="71" spans="1:56" outlineLevel="1" x14ac:dyDescent="0.2">
      <c r="A71" s="154"/>
      <c r="B71" s="160"/>
      <c r="C71" s="190" t="s">
        <v>196</v>
      </c>
      <c r="D71" s="165"/>
      <c r="E71" s="170">
        <v>33.659999999999997</v>
      </c>
      <c r="F71" s="196"/>
      <c r="G71" s="196"/>
      <c r="H71" s="172"/>
      <c r="I71" s="172"/>
      <c r="J71" s="163"/>
      <c r="K71" s="163"/>
      <c r="L71" s="163"/>
      <c r="M71" s="163"/>
      <c r="N71" s="163"/>
      <c r="O71" s="163"/>
      <c r="P71" s="164"/>
      <c r="Q71" s="163"/>
      <c r="R71" s="153"/>
      <c r="S71" s="153"/>
      <c r="T71" s="153"/>
      <c r="U71" s="153"/>
      <c r="V71" s="153"/>
      <c r="W71" s="153"/>
      <c r="X71" s="153"/>
      <c r="Y71" s="153"/>
      <c r="Z71" s="153"/>
      <c r="AA71" s="153" t="s">
        <v>135</v>
      </c>
      <c r="AB71" s="153">
        <v>0</v>
      </c>
      <c r="AC71" s="153"/>
      <c r="AD71" s="153"/>
      <c r="AE71" s="153"/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</row>
    <row r="72" spans="1:56" outlineLevel="1" x14ac:dyDescent="0.2">
      <c r="A72" s="154"/>
      <c r="B72" s="160"/>
      <c r="C72" s="190" t="s">
        <v>197</v>
      </c>
      <c r="D72" s="165"/>
      <c r="E72" s="170">
        <v>14.432</v>
      </c>
      <c r="F72" s="196"/>
      <c r="G72" s="196"/>
      <c r="H72" s="172"/>
      <c r="I72" s="172"/>
      <c r="J72" s="163"/>
      <c r="K72" s="163"/>
      <c r="L72" s="163"/>
      <c r="M72" s="163"/>
      <c r="N72" s="163"/>
      <c r="O72" s="163"/>
      <c r="P72" s="164"/>
      <c r="Q72" s="163"/>
      <c r="R72" s="153"/>
      <c r="S72" s="153"/>
      <c r="T72" s="153"/>
      <c r="U72" s="153"/>
      <c r="V72" s="153"/>
      <c r="W72" s="153"/>
      <c r="X72" s="153"/>
      <c r="Y72" s="153"/>
      <c r="Z72" s="153"/>
      <c r="AA72" s="153" t="s">
        <v>135</v>
      </c>
      <c r="AB72" s="153">
        <v>0</v>
      </c>
      <c r="AC72" s="153"/>
      <c r="AD72" s="153"/>
      <c r="AE72" s="153"/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</row>
    <row r="73" spans="1:56" outlineLevel="1" x14ac:dyDescent="0.2">
      <c r="A73" s="154">
        <v>28</v>
      </c>
      <c r="B73" s="160" t="s">
        <v>198</v>
      </c>
      <c r="C73" s="189" t="s">
        <v>199</v>
      </c>
      <c r="D73" s="162" t="s">
        <v>133</v>
      </c>
      <c r="E73" s="169">
        <v>7.17</v>
      </c>
      <c r="F73" s="195"/>
      <c r="G73" s="196">
        <f>ROUND(E73*F73,2)</f>
        <v>0</v>
      </c>
      <c r="H73" s="172">
        <v>21</v>
      </c>
      <c r="I73" s="172">
        <f>G73*(1+H73/100)</f>
        <v>0</v>
      </c>
      <c r="J73" s="163">
        <v>2.9559700000000002</v>
      </c>
      <c r="K73" s="163">
        <f>ROUND(E73*J73,5)</f>
        <v>21.194299999999998</v>
      </c>
      <c r="L73" s="163">
        <v>0</v>
      </c>
      <c r="M73" s="163">
        <f>ROUND(E73*L73,5)</f>
        <v>0</v>
      </c>
      <c r="N73" s="163"/>
      <c r="O73" s="163"/>
      <c r="P73" s="164">
        <v>3.8820000000000001</v>
      </c>
      <c r="Q73" s="163">
        <f>ROUND(E73*P73,2)</f>
        <v>27.83</v>
      </c>
      <c r="R73" s="153"/>
      <c r="S73" s="153"/>
      <c r="T73" s="153"/>
      <c r="U73" s="153"/>
      <c r="V73" s="153"/>
      <c r="W73" s="153"/>
      <c r="X73" s="153"/>
      <c r="Y73" s="153"/>
      <c r="Z73" s="153"/>
      <c r="AA73" s="153" t="s">
        <v>113</v>
      </c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</row>
    <row r="74" spans="1:56" outlineLevel="1" x14ac:dyDescent="0.2">
      <c r="A74" s="154"/>
      <c r="B74" s="160"/>
      <c r="C74" s="190" t="s">
        <v>200</v>
      </c>
      <c r="D74" s="165"/>
      <c r="E74" s="170">
        <v>7.17</v>
      </c>
      <c r="F74" s="196"/>
      <c r="G74" s="196"/>
      <c r="H74" s="172"/>
      <c r="I74" s="172"/>
      <c r="J74" s="163"/>
      <c r="K74" s="163"/>
      <c r="L74" s="163"/>
      <c r="M74" s="163"/>
      <c r="N74" s="163"/>
      <c r="O74" s="163"/>
      <c r="P74" s="164"/>
      <c r="Q74" s="163"/>
      <c r="R74" s="153"/>
      <c r="S74" s="153"/>
      <c r="T74" s="153"/>
      <c r="U74" s="153"/>
      <c r="V74" s="153"/>
      <c r="W74" s="153"/>
      <c r="X74" s="153"/>
      <c r="Y74" s="153"/>
      <c r="Z74" s="153"/>
      <c r="AA74" s="153" t="s">
        <v>135</v>
      </c>
      <c r="AB74" s="153">
        <v>0</v>
      </c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</row>
    <row r="75" spans="1:56" outlineLevel="1" x14ac:dyDescent="0.2">
      <c r="A75" s="154">
        <v>29</v>
      </c>
      <c r="B75" s="160" t="s">
        <v>201</v>
      </c>
      <c r="C75" s="189" t="s">
        <v>202</v>
      </c>
      <c r="D75" s="162" t="s">
        <v>133</v>
      </c>
      <c r="E75" s="169">
        <v>9.36</v>
      </c>
      <c r="F75" s="195"/>
      <c r="G75" s="196">
        <f>ROUND(E75*F75,2)</f>
        <v>0</v>
      </c>
      <c r="H75" s="172">
        <v>21</v>
      </c>
      <c r="I75" s="172">
        <f>G75*(1+H75/100)</f>
        <v>0</v>
      </c>
      <c r="J75" s="163">
        <v>2.9559700000000002</v>
      </c>
      <c r="K75" s="163">
        <f>ROUND(E75*J75,5)</f>
        <v>27.66788</v>
      </c>
      <c r="L75" s="163">
        <v>0</v>
      </c>
      <c r="M75" s="163">
        <f>ROUND(E75*L75,5)</f>
        <v>0</v>
      </c>
      <c r="N75" s="163"/>
      <c r="O75" s="163"/>
      <c r="P75" s="164">
        <v>3.8820000000000001</v>
      </c>
      <c r="Q75" s="163">
        <f>ROUND(E75*P75,2)</f>
        <v>36.340000000000003</v>
      </c>
      <c r="R75" s="153"/>
      <c r="S75" s="153"/>
      <c r="T75" s="153"/>
      <c r="U75" s="153"/>
      <c r="V75" s="153"/>
      <c r="W75" s="153"/>
      <c r="X75" s="153"/>
      <c r="Y75" s="153"/>
      <c r="Z75" s="153"/>
      <c r="AA75" s="153" t="s">
        <v>113</v>
      </c>
      <c r="AB75" s="153"/>
      <c r="AC75" s="153"/>
      <c r="AD75" s="153"/>
      <c r="AE75" s="153"/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</row>
    <row r="76" spans="1:56" outlineLevel="1" x14ac:dyDescent="0.2">
      <c r="A76" s="154"/>
      <c r="B76" s="160"/>
      <c r="C76" s="190" t="s">
        <v>203</v>
      </c>
      <c r="D76" s="165"/>
      <c r="E76" s="170">
        <v>9.36</v>
      </c>
      <c r="F76" s="196"/>
      <c r="G76" s="196"/>
      <c r="H76" s="172"/>
      <c r="I76" s="172"/>
      <c r="J76" s="163"/>
      <c r="K76" s="163"/>
      <c r="L76" s="163"/>
      <c r="M76" s="163"/>
      <c r="N76" s="163"/>
      <c r="O76" s="163"/>
      <c r="P76" s="164"/>
      <c r="Q76" s="163"/>
      <c r="R76" s="153"/>
      <c r="S76" s="153"/>
      <c r="T76" s="153"/>
      <c r="U76" s="153"/>
      <c r="V76" s="153"/>
      <c r="W76" s="153"/>
      <c r="X76" s="153"/>
      <c r="Y76" s="153"/>
      <c r="Z76" s="153"/>
      <c r="AA76" s="153" t="s">
        <v>135</v>
      </c>
      <c r="AB76" s="153">
        <v>0</v>
      </c>
      <c r="AC76" s="153"/>
      <c r="AD76" s="153"/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</row>
    <row r="77" spans="1:56" x14ac:dyDescent="0.2">
      <c r="A77" s="155" t="s">
        <v>108</v>
      </c>
      <c r="B77" s="161" t="s">
        <v>61</v>
      </c>
      <c r="C77" s="191" t="s">
        <v>62</v>
      </c>
      <c r="D77" s="166"/>
      <c r="E77" s="171"/>
      <c r="F77" s="173"/>
      <c r="G77" s="173">
        <f>SUMIF(AA78:AA83,"&lt;&gt;NOR",G78:G83)</f>
        <v>0</v>
      </c>
      <c r="H77" s="173"/>
      <c r="I77" s="173">
        <f>SUM(I78:I83)</f>
        <v>0</v>
      </c>
      <c r="J77" s="167"/>
      <c r="K77" s="167">
        <f>SUM(K78:K83)</f>
        <v>335.33479999999997</v>
      </c>
      <c r="L77" s="167"/>
      <c r="M77" s="167">
        <f>SUM(M78:M83)</f>
        <v>0</v>
      </c>
      <c r="N77" s="167"/>
      <c r="O77" s="167"/>
      <c r="P77" s="168"/>
      <c r="Q77" s="167">
        <f>SUM(Q78:Q83)</f>
        <v>386.84000000000003</v>
      </c>
      <c r="AA77" t="s">
        <v>109</v>
      </c>
    </row>
    <row r="78" spans="1:56" outlineLevel="1" x14ac:dyDescent="0.2">
      <c r="A78" s="154">
        <v>30</v>
      </c>
      <c r="B78" s="160" t="s">
        <v>204</v>
      </c>
      <c r="C78" s="189" t="s">
        <v>205</v>
      </c>
      <c r="D78" s="162" t="s">
        <v>166</v>
      </c>
      <c r="E78" s="169">
        <v>264</v>
      </c>
      <c r="F78" s="195"/>
      <c r="G78" s="196">
        <f>ROUND(E78*F78,2)</f>
        <v>0</v>
      </c>
      <c r="H78" s="172">
        <v>21</v>
      </c>
      <c r="I78" s="172">
        <f>G78*(1+H78/100)</f>
        <v>0</v>
      </c>
      <c r="J78" s="163">
        <v>0.52500000000000002</v>
      </c>
      <c r="K78" s="163">
        <f>ROUND(E78*J78,5)</f>
        <v>138.6</v>
      </c>
      <c r="L78" s="163">
        <v>0</v>
      </c>
      <c r="M78" s="163">
        <f>ROUND(E78*L78,5)</f>
        <v>0</v>
      </c>
      <c r="N78" s="163"/>
      <c r="O78" s="163"/>
      <c r="P78" s="164">
        <v>0.33</v>
      </c>
      <c r="Q78" s="163">
        <f>ROUND(E78*P78,2)</f>
        <v>87.12</v>
      </c>
      <c r="R78" s="153"/>
      <c r="S78" s="153"/>
      <c r="T78" s="153"/>
      <c r="U78" s="153"/>
      <c r="V78" s="153"/>
      <c r="W78" s="153"/>
      <c r="X78" s="153"/>
      <c r="Y78" s="153"/>
      <c r="Z78" s="153"/>
      <c r="AA78" s="153" t="s">
        <v>113</v>
      </c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</row>
    <row r="79" spans="1:56" outlineLevel="1" x14ac:dyDescent="0.2">
      <c r="A79" s="154"/>
      <c r="B79" s="160"/>
      <c r="C79" s="190" t="s">
        <v>206</v>
      </c>
      <c r="D79" s="165"/>
      <c r="E79" s="170">
        <v>264</v>
      </c>
      <c r="F79" s="196"/>
      <c r="G79" s="196"/>
      <c r="H79" s="172"/>
      <c r="I79" s="172"/>
      <c r="J79" s="163"/>
      <c r="K79" s="163"/>
      <c r="L79" s="163"/>
      <c r="M79" s="163"/>
      <c r="N79" s="163"/>
      <c r="O79" s="163"/>
      <c r="P79" s="164"/>
      <c r="Q79" s="163"/>
      <c r="R79" s="153"/>
      <c r="S79" s="153"/>
      <c r="T79" s="153"/>
      <c r="U79" s="153"/>
      <c r="V79" s="153"/>
      <c r="W79" s="153"/>
      <c r="X79" s="153"/>
      <c r="Y79" s="153"/>
      <c r="Z79" s="153"/>
      <c r="AA79" s="153" t="s">
        <v>135</v>
      </c>
      <c r="AB79" s="153">
        <v>0</v>
      </c>
      <c r="AC79" s="153"/>
      <c r="AD79" s="153"/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</row>
    <row r="80" spans="1:56" outlineLevel="1" x14ac:dyDescent="0.2">
      <c r="A80" s="154">
        <v>31</v>
      </c>
      <c r="B80" s="160" t="s">
        <v>207</v>
      </c>
      <c r="C80" s="189" t="s">
        <v>208</v>
      </c>
      <c r="D80" s="162" t="s">
        <v>166</v>
      </c>
      <c r="E80" s="169">
        <v>244</v>
      </c>
      <c r="F80" s="195"/>
      <c r="G80" s="196">
        <f>ROUND(E80*F80,2)</f>
        <v>0</v>
      </c>
      <c r="H80" s="172">
        <v>21</v>
      </c>
      <c r="I80" s="172">
        <f>G80*(1+H80/100)</f>
        <v>0</v>
      </c>
      <c r="J80" s="163">
        <v>0.80618000000000001</v>
      </c>
      <c r="K80" s="163">
        <f>ROUND(E80*J80,5)</f>
        <v>196.70792</v>
      </c>
      <c r="L80" s="163">
        <v>0</v>
      </c>
      <c r="M80" s="163">
        <f>ROUND(E80*L80,5)</f>
        <v>0</v>
      </c>
      <c r="N80" s="163"/>
      <c r="O80" s="163"/>
      <c r="P80" s="164">
        <v>1.1910000000000001</v>
      </c>
      <c r="Q80" s="163">
        <f>ROUND(E80*P80,2)</f>
        <v>290.60000000000002</v>
      </c>
      <c r="R80" s="153"/>
      <c r="S80" s="153"/>
      <c r="T80" s="153"/>
      <c r="U80" s="153"/>
      <c r="V80" s="153"/>
      <c r="W80" s="153"/>
      <c r="X80" s="153"/>
      <c r="Y80" s="153"/>
      <c r="Z80" s="153"/>
      <c r="AA80" s="153" t="s">
        <v>113</v>
      </c>
      <c r="AB80" s="153"/>
      <c r="AC80" s="153"/>
      <c r="AD80" s="153"/>
      <c r="AE80" s="153"/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</row>
    <row r="81" spans="1:56" outlineLevel="1" x14ac:dyDescent="0.2">
      <c r="A81" s="154"/>
      <c r="B81" s="160"/>
      <c r="C81" s="190" t="s">
        <v>209</v>
      </c>
      <c r="D81" s="165"/>
      <c r="E81" s="170">
        <v>244</v>
      </c>
      <c r="F81" s="196"/>
      <c r="G81" s="196"/>
      <c r="H81" s="172"/>
      <c r="I81" s="172"/>
      <c r="J81" s="163"/>
      <c r="K81" s="163"/>
      <c r="L81" s="163"/>
      <c r="M81" s="163"/>
      <c r="N81" s="163"/>
      <c r="O81" s="163"/>
      <c r="P81" s="164"/>
      <c r="Q81" s="163"/>
      <c r="R81" s="153"/>
      <c r="S81" s="153"/>
      <c r="T81" s="153"/>
      <c r="U81" s="153"/>
      <c r="V81" s="153"/>
      <c r="W81" s="153"/>
      <c r="X81" s="153"/>
      <c r="Y81" s="153"/>
      <c r="Z81" s="153"/>
      <c r="AA81" s="153" t="s">
        <v>135</v>
      </c>
      <c r="AB81" s="153">
        <v>0</v>
      </c>
      <c r="AC81" s="153"/>
      <c r="AD81" s="153"/>
      <c r="AE81" s="153"/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</row>
    <row r="82" spans="1:56" outlineLevel="1" x14ac:dyDescent="0.2">
      <c r="A82" s="154">
        <v>32</v>
      </c>
      <c r="B82" s="160" t="s">
        <v>210</v>
      </c>
      <c r="C82" s="189" t="s">
        <v>211</v>
      </c>
      <c r="D82" s="162" t="s">
        <v>166</v>
      </c>
      <c r="E82" s="169">
        <v>96</v>
      </c>
      <c r="F82" s="195"/>
      <c r="G82" s="196">
        <f>ROUND(E82*F82,2)</f>
        <v>0</v>
      </c>
      <c r="H82" s="172">
        <v>21</v>
      </c>
      <c r="I82" s="172">
        <f>G82*(1+H82/100)</f>
        <v>0</v>
      </c>
      <c r="J82" s="163">
        <v>2.7999999999999998E-4</v>
      </c>
      <c r="K82" s="163">
        <f>ROUND(E82*J82,5)</f>
        <v>2.6880000000000001E-2</v>
      </c>
      <c r="L82" s="163">
        <v>0</v>
      </c>
      <c r="M82" s="163">
        <f>ROUND(E82*L82,5)</f>
        <v>0</v>
      </c>
      <c r="N82" s="163"/>
      <c r="O82" s="163"/>
      <c r="P82" s="164">
        <v>9.5000000000000001E-2</v>
      </c>
      <c r="Q82" s="163">
        <f>ROUND(E82*P82,2)</f>
        <v>9.1199999999999992</v>
      </c>
      <c r="R82" s="153"/>
      <c r="S82" s="153"/>
      <c r="T82" s="153"/>
      <c r="U82" s="153"/>
      <c r="V82" s="153"/>
      <c r="W82" s="153"/>
      <c r="X82" s="153"/>
      <c r="Y82" s="153"/>
      <c r="Z82" s="153"/>
      <c r="AA82" s="153" t="s">
        <v>113</v>
      </c>
      <c r="AB82" s="153"/>
      <c r="AC82" s="153"/>
      <c r="AD82" s="153"/>
      <c r="AE82" s="153"/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</row>
    <row r="83" spans="1:56" outlineLevel="1" x14ac:dyDescent="0.2">
      <c r="A83" s="154"/>
      <c r="B83" s="160"/>
      <c r="C83" s="190" t="s">
        <v>212</v>
      </c>
      <c r="D83" s="165"/>
      <c r="E83" s="170">
        <v>96</v>
      </c>
      <c r="F83" s="196"/>
      <c r="G83" s="196"/>
      <c r="H83" s="172"/>
      <c r="I83" s="172"/>
      <c r="J83" s="163"/>
      <c r="K83" s="163"/>
      <c r="L83" s="163"/>
      <c r="M83" s="163"/>
      <c r="N83" s="163"/>
      <c r="O83" s="163"/>
      <c r="P83" s="164"/>
      <c r="Q83" s="163"/>
      <c r="R83" s="153"/>
      <c r="S83" s="153"/>
      <c r="T83" s="153"/>
      <c r="U83" s="153"/>
      <c r="V83" s="153"/>
      <c r="W83" s="153"/>
      <c r="X83" s="153"/>
      <c r="Y83" s="153"/>
      <c r="Z83" s="153"/>
      <c r="AA83" s="153" t="s">
        <v>135</v>
      </c>
      <c r="AB83" s="153">
        <v>0</v>
      </c>
      <c r="AC83" s="153"/>
      <c r="AD83" s="153"/>
      <c r="AE83" s="153"/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</row>
    <row r="84" spans="1:56" x14ac:dyDescent="0.2">
      <c r="A84" s="155" t="s">
        <v>108</v>
      </c>
      <c r="B84" s="161" t="s">
        <v>63</v>
      </c>
      <c r="C84" s="191" t="s">
        <v>64</v>
      </c>
      <c r="D84" s="166"/>
      <c r="E84" s="171"/>
      <c r="F84" s="173"/>
      <c r="G84" s="173">
        <f>SUMIF(AA85:AA96,"&lt;&gt;NOR",G85:G96)</f>
        <v>0</v>
      </c>
      <c r="H84" s="173"/>
      <c r="I84" s="173">
        <f>SUM(I85:I96)</f>
        <v>0</v>
      </c>
      <c r="J84" s="167"/>
      <c r="K84" s="167">
        <f>SUM(K85:K96)</f>
        <v>125.187</v>
      </c>
      <c r="L84" s="167"/>
      <c r="M84" s="167">
        <f>SUM(M85:M96)</f>
        <v>0</v>
      </c>
      <c r="N84" s="167"/>
      <c r="O84" s="167"/>
      <c r="P84" s="168"/>
      <c r="Q84" s="167">
        <f>SUM(Q85:Q96)</f>
        <v>15.14</v>
      </c>
      <c r="AA84" t="s">
        <v>109</v>
      </c>
    </row>
    <row r="85" spans="1:56" ht="22.5" outlineLevel="1" x14ac:dyDescent="0.2">
      <c r="A85" s="154">
        <v>33</v>
      </c>
      <c r="B85" s="160" t="s">
        <v>213</v>
      </c>
      <c r="C85" s="189" t="s">
        <v>214</v>
      </c>
      <c r="D85" s="162" t="s">
        <v>166</v>
      </c>
      <c r="E85" s="169">
        <v>86</v>
      </c>
      <c r="F85" s="195"/>
      <c r="G85" s="196">
        <f>ROUND(E85*F85,2)</f>
        <v>0</v>
      </c>
      <c r="H85" s="172">
        <v>21</v>
      </c>
      <c r="I85" s="172">
        <f>G85*(1+H85/100)</f>
        <v>0</v>
      </c>
      <c r="J85" s="163">
        <v>0.28799999999999998</v>
      </c>
      <c r="K85" s="163">
        <f>ROUND(E85*J85,5)</f>
        <v>24.768000000000001</v>
      </c>
      <c r="L85" s="163">
        <v>0</v>
      </c>
      <c r="M85" s="163">
        <f>ROUND(E85*L85,5)</f>
        <v>0</v>
      </c>
      <c r="N85" s="163"/>
      <c r="O85" s="163"/>
      <c r="P85" s="164">
        <v>2.3E-2</v>
      </c>
      <c r="Q85" s="163">
        <f>ROUND(E85*P85,2)</f>
        <v>1.98</v>
      </c>
      <c r="R85" s="153"/>
      <c r="S85" s="153"/>
      <c r="T85" s="153"/>
      <c r="U85" s="153"/>
      <c r="V85" s="153"/>
      <c r="W85" s="153"/>
      <c r="X85" s="153"/>
      <c r="Y85" s="153"/>
      <c r="Z85" s="153"/>
      <c r="AA85" s="153" t="s">
        <v>113</v>
      </c>
      <c r="AB85" s="153"/>
      <c r="AC85" s="153"/>
      <c r="AD85" s="153"/>
      <c r="AE85" s="153"/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</row>
    <row r="86" spans="1:56" outlineLevel="1" x14ac:dyDescent="0.2">
      <c r="A86" s="154"/>
      <c r="B86" s="160"/>
      <c r="C86" s="190" t="s">
        <v>215</v>
      </c>
      <c r="D86" s="165"/>
      <c r="E86" s="170">
        <v>86</v>
      </c>
      <c r="F86" s="196"/>
      <c r="G86" s="196"/>
      <c r="H86" s="172"/>
      <c r="I86" s="172"/>
      <c r="J86" s="163"/>
      <c r="K86" s="163"/>
      <c r="L86" s="163"/>
      <c r="M86" s="163"/>
      <c r="N86" s="163"/>
      <c r="O86" s="163"/>
      <c r="P86" s="164"/>
      <c r="Q86" s="163"/>
      <c r="R86" s="153"/>
      <c r="S86" s="153"/>
      <c r="T86" s="153"/>
      <c r="U86" s="153"/>
      <c r="V86" s="153"/>
      <c r="W86" s="153"/>
      <c r="X86" s="153"/>
      <c r="Y86" s="153"/>
      <c r="Z86" s="153"/>
      <c r="AA86" s="153" t="s">
        <v>135</v>
      </c>
      <c r="AB86" s="153">
        <v>0</v>
      </c>
      <c r="AC86" s="153"/>
      <c r="AD86" s="153"/>
      <c r="AE86" s="153"/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</row>
    <row r="87" spans="1:56" ht="22.5" outlineLevel="1" x14ac:dyDescent="0.2">
      <c r="A87" s="154">
        <v>34</v>
      </c>
      <c r="B87" s="160" t="s">
        <v>216</v>
      </c>
      <c r="C87" s="189" t="s">
        <v>217</v>
      </c>
      <c r="D87" s="162" t="s">
        <v>166</v>
      </c>
      <c r="E87" s="169">
        <v>86</v>
      </c>
      <c r="F87" s="195"/>
      <c r="G87" s="196">
        <f>ROUND(E87*F87,2)</f>
        <v>0</v>
      </c>
      <c r="H87" s="172">
        <v>21</v>
      </c>
      <c r="I87" s="172">
        <f>G87*(1+H87/100)</f>
        <v>0</v>
      </c>
      <c r="J87" s="163">
        <v>0.53749999999999998</v>
      </c>
      <c r="K87" s="163">
        <f>ROUND(E87*J87,5)</f>
        <v>46.225000000000001</v>
      </c>
      <c r="L87" s="163">
        <v>0</v>
      </c>
      <c r="M87" s="163">
        <f>ROUND(E87*L87,5)</f>
        <v>0</v>
      </c>
      <c r="N87" s="163"/>
      <c r="O87" s="163"/>
      <c r="P87" s="164">
        <v>0.02</v>
      </c>
      <c r="Q87" s="163">
        <f>ROUND(E87*P87,2)</f>
        <v>1.72</v>
      </c>
      <c r="R87" s="153"/>
      <c r="S87" s="153"/>
      <c r="T87" s="153"/>
      <c r="U87" s="153"/>
      <c r="V87" s="153"/>
      <c r="W87" s="153"/>
      <c r="X87" s="153"/>
      <c r="Y87" s="153"/>
      <c r="Z87" s="153"/>
      <c r="AA87" s="153" t="s">
        <v>113</v>
      </c>
      <c r="AB87" s="153"/>
      <c r="AC87" s="153"/>
      <c r="AD87" s="153"/>
      <c r="AE87" s="153"/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</row>
    <row r="88" spans="1:56" outlineLevel="1" x14ac:dyDescent="0.2">
      <c r="A88" s="154"/>
      <c r="B88" s="160"/>
      <c r="C88" s="190" t="s">
        <v>218</v>
      </c>
      <c r="D88" s="165"/>
      <c r="E88" s="170">
        <v>86</v>
      </c>
      <c r="F88" s="196"/>
      <c r="G88" s="196"/>
      <c r="H88" s="172"/>
      <c r="I88" s="172"/>
      <c r="J88" s="163"/>
      <c r="K88" s="163"/>
      <c r="L88" s="163"/>
      <c r="M88" s="163"/>
      <c r="N88" s="163"/>
      <c r="O88" s="163"/>
      <c r="P88" s="164"/>
      <c r="Q88" s="163"/>
      <c r="R88" s="153"/>
      <c r="S88" s="153"/>
      <c r="T88" s="153"/>
      <c r="U88" s="153"/>
      <c r="V88" s="153"/>
      <c r="W88" s="153"/>
      <c r="X88" s="153"/>
      <c r="Y88" s="153"/>
      <c r="Z88" s="153"/>
      <c r="AA88" s="153" t="s">
        <v>135</v>
      </c>
      <c r="AB88" s="153">
        <v>0</v>
      </c>
      <c r="AC88" s="153"/>
      <c r="AD88" s="153"/>
      <c r="AE88" s="153"/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</row>
    <row r="89" spans="1:56" ht="22.5" outlineLevel="1" x14ac:dyDescent="0.2">
      <c r="A89" s="154">
        <v>35</v>
      </c>
      <c r="B89" s="160" t="s">
        <v>219</v>
      </c>
      <c r="C89" s="189" t="s">
        <v>220</v>
      </c>
      <c r="D89" s="162" t="s">
        <v>166</v>
      </c>
      <c r="E89" s="169">
        <v>60</v>
      </c>
      <c r="F89" s="195"/>
      <c r="G89" s="196">
        <f>ROUND(E89*F89,2)</f>
        <v>0</v>
      </c>
      <c r="H89" s="172">
        <v>21</v>
      </c>
      <c r="I89" s="172">
        <f>G89*(1+H89/100)</f>
        <v>0</v>
      </c>
      <c r="J89" s="163">
        <v>0.55125000000000002</v>
      </c>
      <c r="K89" s="163">
        <f>ROUND(E89*J89,5)</f>
        <v>33.075000000000003</v>
      </c>
      <c r="L89" s="163">
        <v>0</v>
      </c>
      <c r="M89" s="163">
        <f>ROUND(E89*L89,5)</f>
        <v>0</v>
      </c>
      <c r="N89" s="163"/>
      <c r="O89" s="163"/>
      <c r="P89" s="164">
        <v>2.7E-2</v>
      </c>
      <c r="Q89" s="163">
        <f>ROUND(E89*P89,2)</f>
        <v>1.62</v>
      </c>
      <c r="R89" s="153"/>
      <c r="S89" s="153"/>
      <c r="T89" s="153"/>
      <c r="U89" s="153"/>
      <c r="V89" s="153"/>
      <c r="W89" s="153"/>
      <c r="X89" s="153"/>
      <c r="Y89" s="153"/>
      <c r="Z89" s="153"/>
      <c r="AA89" s="153" t="s">
        <v>113</v>
      </c>
      <c r="AB89" s="153"/>
      <c r="AC89" s="153"/>
      <c r="AD89" s="153"/>
      <c r="AE89" s="153"/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</row>
    <row r="90" spans="1:56" outlineLevel="1" x14ac:dyDescent="0.2">
      <c r="A90" s="154"/>
      <c r="B90" s="160"/>
      <c r="C90" s="190" t="s">
        <v>178</v>
      </c>
      <c r="D90" s="165"/>
      <c r="E90" s="170">
        <v>60</v>
      </c>
      <c r="F90" s="196"/>
      <c r="G90" s="196"/>
      <c r="H90" s="172"/>
      <c r="I90" s="172"/>
      <c r="J90" s="163"/>
      <c r="K90" s="163"/>
      <c r="L90" s="163"/>
      <c r="M90" s="163"/>
      <c r="N90" s="163"/>
      <c r="O90" s="163"/>
      <c r="P90" s="164"/>
      <c r="Q90" s="163"/>
      <c r="R90" s="153"/>
      <c r="S90" s="153"/>
      <c r="T90" s="153"/>
      <c r="U90" s="153"/>
      <c r="V90" s="153"/>
      <c r="W90" s="153"/>
      <c r="X90" s="153"/>
      <c r="Y90" s="153"/>
      <c r="Z90" s="153"/>
      <c r="AA90" s="153" t="s">
        <v>135</v>
      </c>
      <c r="AB90" s="153">
        <v>0</v>
      </c>
      <c r="AC90" s="153"/>
      <c r="AD90" s="153"/>
      <c r="AE90" s="153"/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</row>
    <row r="91" spans="1:56" outlineLevel="1" x14ac:dyDescent="0.2">
      <c r="A91" s="154">
        <v>36</v>
      </c>
      <c r="B91" s="160" t="s">
        <v>221</v>
      </c>
      <c r="C91" s="189" t="s">
        <v>222</v>
      </c>
      <c r="D91" s="162" t="s">
        <v>166</v>
      </c>
      <c r="E91" s="169">
        <v>60</v>
      </c>
      <c r="F91" s="195"/>
      <c r="G91" s="196">
        <f>ROUND(E91*F91,2)</f>
        <v>0</v>
      </c>
      <c r="H91" s="172">
        <v>21</v>
      </c>
      <c r="I91" s="172">
        <f>G91*(1+H91/100)</f>
        <v>0</v>
      </c>
      <c r="J91" s="163">
        <v>0.12966</v>
      </c>
      <c r="K91" s="163">
        <f>ROUND(E91*J91,5)</f>
        <v>7.7796000000000003</v>
      </c>
      <c r="L91" s="163">
        <v>0</v>
      </c>
      <c r="M91" s="163">
        <f>ROUND(E91*L91,5)</f>
        <v>0</v>
      </c>
      <c r="N91" s="163"/>
      <c r="O91" s="163"/>
      <c r="P91" s="164">
        <v>7.1999999999999995E-2</v>
      </c>
      <c r="Q91" s="163">
        <f>ROUND(E91*P91,2)</f>
        <v>4.32</v>
      </c>
      <c r="R91" s="153"/>
      <c r="S91" s="153"/>
      <c r="T91" s="153"/>
      <c r="U91" s="153"/>
      <c r="V91" s="153"/>
      <c r="W91" s="153"/>
      <c r="X91" s="153"/>
      <c r="Y91" s="153"/>
      <c r="Z91" s="153"/>
      <c r="AA91" s="153" t="s">
        <v>113</v>
      </c>
      <c r="AB91" s="153"/>
      <c r="AC91" s="153"/>
      <c r="AD91" s="153"/>
      <c r="AE91" s="153"/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</row>
    <row r="92" spans="1:56" outlineLevel="1" x14ac:dyDescent="0.2">
      <c r="A92" s="154"/>
      <c r="B92" s="160"/>
      <c r="C92" s="190" t="s">
        <v>223</v>
      </c>
      <c r="D92" s="165"/>
      <c r="E92" s="170">
        <v>60</v>
      </c>
      <c r="F92" s="196"/>
      <c r="G92" s="196"/>
      <c r="H92" s="172"/>
      <c r="I92" s="172"/>
      <c r="J92" s="163"/>
      <c r="K92" s="163"/>
      <c r="L92" s="163"/>
      <c r="M92" s="163"/>
      <c r="N92" s="163"/>
      <c r="O92" s="163"/>
      <c r="P92" s="164"/>
      <c r="Q92" s="163"/>
      <c r="R92" s="153"/>
      <c r="S92" s="153"/>
      <c r="T92" s="153"/>
      <c r="U92" s="153"/>
      <c r="V92" s="153"/>
      <c r="W92" s="153"/>
      <c r="X92" s="153"/>
      <c r="Y92" s="153"/>
      <c r="Z92" s="153"/>
      <c r="AA92" s="153" t="s">
        <v>135</v>
      </c>
      <c r="AB92" s="153">
        <v>0</v>
      </c>
      <c r="AC92" s="153"/>
      <c r="AD92" s="153"/>
      <c r="AE92" s="153"/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</row>
    <row r="93" spans="1:56" outlineLevel="1" x14ac:dyDescent="0.2">
      <c r="A93" s="154">
        <v>37</v>
      </c>
      <c r="B93" s="160" t="s">
        <v>224</v>
      </c>
      <c r="C93" s="189" t="s">
        <v>225</v>
      </c>
      <c r="D93" s="162" t="s">
        <v>166</v>
      </c>
      <c r="E93" s="169">
        <v>60</v>
      </c>
      <c r="F93" s="195"/>
      <c r="G93" s="196">
        <f>ROUND(E93*F93,2)</f>
        <v>0</v>
      </c>
      <c r="H93" s="172">
        <v>21</v>
      </c>
      <c r="I93" s="172">
        <f>G93*(1+H93/100)</f>
        <v>0</v>
      </c>
      <c r="J93" s="163">
        <v>0.12966</v>
      </c>
      <c r="K93" s="163">
        <f>ROUND(E93*J93,5)</f>
        <v>7.7796000000000003</v>
      </c>
      <c r="L93" s="163">
        <v>0</v>
      </c>
      <c r="M93" s="163">
        <f>ROUND(E93*L93,5)</f>
        <v>0</v>
      </c>
      <c r="N93" s="163"/>
      <c r="O93" s="163"/>
      <c r="P93" s="164">
        <v>7.1999999999999995E-2</v>
      </c>
      <c r="Q93" s="163">
        <f>ROUND(E93*P93,2)</f>
        <v>4.32</v>
      </c>
      <c r="R93" s="153"/>
      <c r="S93" s="153"/>
      <c r="T93" s="153"/>
      <c r="U93" s="153"/>
      <c r="V93" s="153"/>
      <c r="W93" s="153"/>
      <c r="X93" s="153"/>
      <c r="Y93" s="153"/>
      <c r="Z93" s="153"/>
      <c r="AA93" s="153" t="s">
        <v>113</v>
      </c>
      <c r="AB93" s="153"/>
      <c r="AC93" s="153"/>
      <c r="AD93" s="153"/>
      <c r="AE93" s="153"/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</row>
    <row r="94" spans="1:56" outlineLevel="1" x14ac:dyDescent="0.2">
      <c r="A94" s="154"/>
      <c r="B94" s="160"/>
      <c r="C94" s="190" t="s">
        <v>223</v>
      </c>
      <c r="D94" s="165"/>
      <c r="E94" s="170">
        <v>60</v>
      </c>
      <c r="F94" s="196"/>
      <c r="G94" s="196"/>
      <c r="H94" s="172"/>
      <c r="I94" s="172"/>
      <c r="J94" s="163"/>
      <c r="K94" s="163"/>
      <c r="L94" s="163"/>
      <c r="M94" s="163"/>
      <c r="N94" s="163"/>
      <c r="O94" s="163"/>
      <c r="P94" s="164"/>
      <c r="Q94" s="163"/>
      <c r="R94" s="153"/>
      <c r="S94" s="153"/>
      <c r="T94" s="153"/>
      <c r="U94" s="153"/>
      <c r="V94" s="153"/>
      <c r="W94" s="153"/>
      <c r="X94" s="153"/>
      <c r="Y94" s="153"/>
      <c r="Z94" s="153"/>
      <c r="AA94" s="153" t="s">
        <v>135</v>
      </c>
      <c r="AB94" s="153">
        <v>0</v>
      </c>
      <c r="AC94" s="153"/>
      <c r="AD94" s="153"/>
      <c r="AE94" s="153"/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</row>
    <row r="95" spans="1:56" outlineLevel="1" x14ac:dyDescent="0.2">
      <c r="A95" s="154">
        <v>38</v>
      </c>
      <c r="B95" s="160" t="s">
        <v>226</v>
      </c>
      <c r="C95" s="189" t="s">
        <v>227</v>
      </c>
      <c r="D95" s="162" t="s">
        <v>166</v>
      </c>
      <c r="E95" s="169">
        <v>20</v>
      </c>
      <c r="F95" s="195"/>
      <c r="G95" s="196">
        <f>ROUND(E95*F95,2)</f>
        <v>0</v>
      </c>
      <c r="H95" s="172">
        <v>21</v>
      </c>
      <c r="I95" s="172">
        <f>G95*(1+H95/100)</f>
        <v>0</v>
      </c>
      <c r="J95" s="163">
        <v>0.27799000000000001</v>
      </c>
      <c r="K95" s="163">
        <f>ROUND(E95*J95,5)</f>
        <v>5.5598000000000001</v>
      </c>
      <c r="L95" s="163">
        <v>0</v>
      </c>
      <c r="M95" s="163">
        <f>ROUND(E95*L95,5)</f>
        <v>0</v>
      </c>
      <c r="N95" s="163"/>
      <c r="O95" s="163"/>
      <c r="P95" s="164">
        <v>5.8999999999999997E-2</v>
      </c>
      <c r="Q95" s="163">
        <f>ROUND(E95*P95,2)</f>
        <v>1.18</v>
      </c>
      <c r="R95" s="153"/>
      <c r="S95" s="153"/>
      <c r="T95" s="153"/>
      <c r="U95" s="153"/>
      <c r="V95" s="153"/>
      <c r="W95" s="153"/>
      <c r="X95" s="153"/>
      <c r="Y95" s="153"/>
      <c r="Z95" s="153"/>
      <c r="AA95" s="153" t="s">
        <v>113</v>
      </c>
      <c r="AB95" s="153"/>
      <c r="AC95" s="153"/>
      <c r="AD95" s="153"/>
      <c r="AE95" s="153"/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</row>
    <row r="96" spans="1:56" outlineLevel="1" x14ac:dyDescent="0.2">
      <c r="A96" s="154"/>
      <c r="B96" s="160"/>
      <c r="C96" s="190" t="s">
        <v>228</v>
      </c>
      <c r="D96" s="165"/>
      <c r="E96" s="170">
        <v>20</v>
      </c>
      <c r="F96" s="196"/>
      <c r="G96" s="196"/>
      <c r="H96" s="172"/>
      <c r="I96" s="172"/>
      <c r="J96" s="163"/>
      <c r="K96" s="163"/>
      <c r="L96" s="163"/>
      <c r="M96" s="163"/>
      <c r="N96" s="163"/>
      <c r="O96" s="163"/>
      <c r="P96" s="164"/>
      <c r="Q96" s="163"/>
      <c r="R96" s="153"/>
      <c r="S96" s="153"/>
      <c r="T96" s="153"/>
      <c r="U96" s="153"/>
      <c r="V96" s="153"/>
      <c r="W96" s="153"/>
      <c r="X96" s="153"/>
      <c r="Y96" s="153"/>
      <c r="Z96" s="153"/>
      <c r="AA96" s="153" t="s">
        <v>135</v>
      </c>
      <c r="AB96" s="153">
        <v>0</v>
      </c>
      <c r="AC96" s="153"/>
      <c r="AD96" s="153"/>
      <c r="AE96" s="153"/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</row>
    <row r="97" spans="1:56" x14ac:dyDescent="0.2">
      <c r="A97" s="155" t="s">
        <v>108</v>
      </c>
      <c r="B97" s="161" t="s">
        <v>65</v>
      </c>
      <c r="C97" s="191" t="s">
        <v>66</v>
      </c>
      <c r="D97" s="166"/>
      <c r="E97" s="171"/>
      <c r="F97" s="173"/>
      <c r="G97" s="173">
        <f>SUMIF(AA98:AA99,"&lt;&gt;NOR",G98:G99)</f>
        <v>0</v>
      </c>
      <c r="H97" s="173"/>
      <c r="I97" s="173">
        <f>SUM(I98:I99)</f>
        <v>0</v>
      </c>
      <c r="J97" s="167"/>
      <c r="K97" s="167">
        <f>SUM(K98:K99)</f>
        <v>3.1792199999999999</v>
      </c>
      <c r="L97" s="167"/>
      <c r="M97" s="167">
        <f>SUM(M98:M99)</f>
        <v>0</v>
      </c>
      <c r="N97" s="167"/>
      <c r="O97" s="167"/>
      <c r="P97" s="168"/>
      <c r="Q97" s="167">
        <f>SUM(Q98:Q99)</f>
        <v>41.48</v>
      </c>
      <c r="AA97" t="s">
        <v>109</v>
      </c>
    </row>
    <row r="98" spans="1:56" outlineLevel="1" x14ac:dyDescent="0.2">
      <c r="A98" s="154">
        <v>39</v>
      </c>
      <c r="B98" s="160" t="s">
        <v>229</v>
      </c>
      <c r="C98" s="189" t="s">
        <v>230</v>
      </c>
      <c r="D98" s="162" t="s">
        <v>166</v>
      </c>
      <c r="E98" s="169">
        <v>162.04000000000002</v>
      </c>
      <c r="F98" s="195"/>
      <c r="G98" s="196">
        <f>ROUND(E98*F98,2)</f>
        <v>0</v>
      </c>
      <c r="H98" s="172">
        <v>21</v>
      </c>
      <c r="I98" s="172">
        <f>G98*(1+H98/100)</f>
        <v>0</v>
      </c>
      <c r="J98" s="163">
        <v>1.9619999999999999E-2</v>
      </c>
      <c r="K98" s="163">
        <f>ROUND(E98*J98,5)</f>
        <v>3.1792199999999999</v>
      </c>
      <c r="L98" s="163">
        <v>0</v>
      </c>
      <c r="M98" s="163">
        <f>ROUND(E98*L98,5)</f>
        <v>0</v>
      </c>
      <c r="N98" s="163"/>
      <c r="O98" s="163"/>
      <c r="P98" s="164">
        <v>0.25600000000000001</v>
      </c>
      <c r="Q98" s="163">
        <f>ROUND(E98*P98,2)</f>
        <v>41.48</v>
      </c>
      <c r="R98" s="153"/>
      <c r="S98" s="153"/>
      <c r="T98" s="153"/>
      <c r="U98" s="153"/>
      <c r="V98" s="153"/>
      <c r="W98" s="153"/>
      <c r="X98" s="153"/>
      <c r="Y98" s="153"/>
      <c r="Z98" s="153"/>
      <c r="AA98" s="153" t="s">
        <v>113</v>
      </c>
      <c r="AB98" s="153"/>
      <c r="AC98" s="153"/>
      <c r="AD98" s="153"/>
      <c r="AE98" s="153"/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</row>
    <row r="99" spans="1:56" outlineLevel="1" x14ac:dyDescent="0.2">
      <c r="A99" s="154"/>
      <c r="B99" s="160"/>
      <c r="C99" s="190" t="s">
        <v>231</v>
      </c>
      <c r="D99" s="165"/>
      <c r="E99" s="170">
        <v>162.04</v>
      </c>
      <c r="F99" s="196"/>
      <c r="G99" s="196"/>
      <c r="H99" s="172"/>
      <c r="I99" s="172"/>
      <c r="J99" s="163"/>
      <c r="K99" s="163"/>
      <c r="L99" s="163"/>
      <c r="M99" s="163"/>
      <c r="N99" s="163"/>
      <c r="O99" s="163"/>
      <c r="P99" s="164"/>
      <c r="Q99" s="163"/>
      <c r="R99" s="153"/>
      <c r="S99" s="153"/>
      <c r="T99" s="153"/>
      <c r="U99" s="153"/>
      <c r="V99" s="153"/>
      <c r="W99" s="153"/>
      <c r="X99" s="153"/>
      <c r="Y99" s="153"/>
      <c r="Z99" s="153"/>
      <c r="AA99" s="153" t="s">
        <v>135</v>
      </c>
      <c r="AB99" s="153">
        <v>0</v>
      </c>
      <c r="AC99" s="153"/>
      <c r="AD99" s="153"/>
      <c r="AE99" s="153"/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</row>
    <row r="100" spans="1:56" x14ac:dyDescent="0.2">
      <c r="A100" s="155" t="s">
        <v>108</v>
      </c>
      <c r="B100" s="161" t="s">
        <v>67</v>
      </c>
      <c r="C100" s="191" t="s">
        <v>68</v>
      </c>
      <c r="D100" s="166"/>
      <c r="E100" s="171"/>
      <c r="F100" s="173"/>
      <c r="G100" s="173">
        <f>SUMIF(AA101:AA106,"&lt;&gt;NOR",G101:G106)</f>
        <v>0</v>
      </c>
      <c r="H100" s="173"/>
      <c r="I100" s="173">
        <f>SUM(I101:I106)</f>
        <v>0</v>
      </c>
      <c r="J100" s="167"/>
      <c r="K100" s="167">
        <f>SUM(K101:K106)</f>
        <v>8.6771100000000008</v>
      </c>
      <c r="L100" s="167"/>
      <c r="M100" s="167">
        <f>SUM(M101:M106)</f>
        <v>0</v>
      </c>
      <c r="N100" s="167"/>
      <c r="O100" s="167"/>
      <c r="P100" s="168"/>
      <c r="Q100" s="167">
        <f>SUM(Q101:Q106)</f>
        <v>25.799999999999997</v>
      </c>
      <c r="AA100" t="s">
        <v>109</v>
      </c>
    </row>
    <row r="101" spans="1:56" outlineLevel="1" x14ac:dyDescent="0.2">
      <c r="A101" s="154">
        <v>40</v>
      </c>
      <c r="B101" s="160" t="s">
        <v>232</v>
      </c>
      <c r="C101" s="189" t="s">
        <v>233</v>
      </c>
      <c r="D101" s="162" t="s">
        <v>234</v>
      </c>
      <c r="E101" s="169">
        <v>15</v>
      </c>
      <c r="F101" s="195"/>
      <c r="G101" s="196">
        <f>ROUND(E101*F101,2)</f>
        <v>0</v>
      </c>
      <c r="H101" s="172">
        <v>21</v>
      </c>
      <c r="I101" s="172">
        <f>G101*(1+H101/100)</f>
        <v>0</v>
      </c>
      <c r="J101" s="163">
        <v>1.0000000000000001E-5</v>
      </c>
      <c r="K101" s="163">
        <f>ROUND(E101*J101,5)</f>
        <v>1.4999999999999999E-4</v>
      </c>
      <c r="L101" s="163">
        <v>0</v>
      </c>
      <c r="M101" s="163">
        <f>ROUND(E101*L101,5)</f>
        <v>0</v>
      </c>
      <c r="N101" s="163"/>
      <c r="O101" s="163"/>
      <c r="P101" s="164">
        <v>1.2689999999999999</v>
      </c>
      <c r="Q101" s="163">
        <f>ROUND(E101*P101,2)</f>
        <v>19.04</v>
      </c>
      <c r="R101" s="153"/>
      <c r="S101" s="153"/>
      <c r="T101" s="153"/>
      <c r="U101" s="153"/>
      <c r="V101" s="153"/>
      <c r="W101" s="153"/>
      <c r="X101" s="153"/>
      <c r="Y101" s="153"/>
      <c r="Z101" s="153"/>
      <c r="AA101" s="153" t="s">
        <v>113</v>
      </c>
      <c r="AB101" s="153"/>
      <c r="AC101" s="153"/>
      <c r="AD101" s="153"/>
      <c r="AE101" s="153"/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</row>
    <row r="102" spans="1:56" outlineLevel="1" x14ac:dyDescent="0.2">
      <c r="A102" s="154">
        <v>41</v>
      </c>
      <c r="B102" s="160" t="s">
        <v>235</v>
      </c>
      <c r="C102" s="189" t="s">
        <v>236</v>
      </c>
      <c r="D102" s="162" t="s">
        <v>116</v>
      </c>
      <c r="E102" s="169">
        <v>6</v>
      </c>
      <c r="F102" s="195"/>
      <c r="G102" s="196">
        <f>ROUND(E102*F102,2)</f>
        <v>0</v>
      </c>
      <c r="H102" s="172">
        <v>21</v>
      </c>
      <c r="I102" s="172">
        <f>G102*(1+H102/100)</f>
        <v>0</v>
      </c>
      <c r="J102" s="163">
        <v>1.3879999999999999</v>
      </c>
      <c r="K102" s="163">
        <f>ROUND(E102*J102,5)</f>
        <v>8.3279999999999994</v>
      </c>
      <c r="L102" s="163">
        <v>0</v>
      </c>
      <c r="M102" s="163">
        <f>ROUND(E102*L102,5)</f>
        <v>0</v>
      </c>
      <c r="N102" s="163"/>
      <c r="O102" s="163"/>
      <c r="P102" s="164">
        <v>0</v>
      </c>
      <c r="Q102" s="163">
        <f>ROUND(E102*P102,2)</f>
        <v>0</v>
      </c>
      <c r="R102" s="153"/>
      <c r="S102" s="153"/>
      <c r="T102" s="153"/>
      <c r="U102" s="153"/>
      <c r="V102" s="153"/>
      <c r="W102" s="153"/>
      <c r="X102" s="153"/>
      <c r="Y102" s="153"/>
      <c r="Z102" s="153"/>
      <c r="AA102" s="153" t="s">
        <v>237</v>
      </c>
      <c r="AB102" s="153"/>
      <c r="AC102" s="153"/>
      <c r="AD102" s="153"/>
      <c r="AE102" s="153"/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</row>
    <row r="103" spans="1:56" outlineLevel="1" x14ac:dyDescent="0.2">
      <c r="A103" s="154"/>
      <c r="B103" s="160"/>
      <c r="C103" s="190" t="s">
        <v>238</v>
      </c>
      <c r="D103" s="165"/>
      <c r="E103" s="170">
        <v>6</v>
      </c>
      <c r="F103" s="196"/>
      <c r="G103" s="196"/>
      <c r="H103" s="172"/>
      <c r="I103" s="172"/>
      <c r="J103" s="163"/>
      <c r="K103" s="163"/>
      <c r="L103" s="163"/>
      <c r="M103" s="163"/>
      <c r="N103" s="163"/>
      <c r="O103" s="163"/>
      <c r="P103" s="164"/>
      <c r="Q103" s="163"/>
      <c r="R103" s="153"/>
      <c r="S103" s="153"/>
      <c r="T103" s="153"/>
      <c r="U103" s="153"/>
      <c r="V103" s="153"/>
      <c r="W103" s="153"/>
      <c r="X103" s="153"/>
      <c r="Y103" s="153"/>
      <c r="Z103" s="153"/>
      <c r="AA103" s="153" t="s">
        <v>135</v>
      </c>
      <c r="AB103" s="153">
        <v>0</v>
      </c>
      <c r="AC103" s="153"/>
      <c r="AD103" s="153"/>
      <c r="AE103" s="153"/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</row>
    <row r="104" spans="1:56" ht="22.5" outlineLevel="1" x14ac:dyDescent="0.2">
      <c r="A104" s="154">
        <v>42</v>
      </c>
      <c r="B104" s="160" t="s">
        <v>239</v>
      </c>
      <c r="C104" s="189" t="s">
        <v>240</v>
      </c>
      <c r="D104" s="162" t="s">
        <v>116</v>
      </c>
      <c r="E104" s="169">
        <v>1</v>
      </c>
      <c r="F104" s="195"/>
      <c r="G104" s="196">
        <f>ROUND(E104*F104,2)</f>
        <v>0</v>
      </c>
      <c r="H104" s="172">
        <v>21</v>
      </c>
      <c r="I104" s="172">
        <f>G104*(1+H104/100)</f>
        <v>0</v>
      </c>
      <c r="J104" s="163">
        <v>0.26116</v>
      </c>
      <c r="K104" s="163">
        <f>ROUND(E104*J104,5)</f>
        <v>0.26116</v>
      </c>
      <c r="L104" s="163">
        <v>0</v>
      </c>
      <c r="M104" s="163">
        <f>ROUND(E104*L104,5)</f>
        <v>0</v>
      </c>
      <c r="N104" s="163"/>
      <c r="O104" s="163"/>
      <c r="P104" s="164">
        <v>6.76</v>
      </c>
      <c r="Q104" s="163">
        <f>ROUND(E104*P104,2)</f>
        <v>6.76</v>
      </c>
      <c r="R104" s="153"/>
      <c r="S104" s="153"/>
      <c r="T104" s="153"/>
      <c r="U104" s="153"/>
      <c r="V104" s="153"/>
      <c r="W104" s="153"/>
      <c r="X104" s="153"/>
      <c r="Y104" s="153"/>
      <c r="Z104" s="153"/>
      <c r="AA104" s="153" t="s">
        <v>113</v>
      </c>
      <c r="AB104" s="153"/>
      <c r="AC104" s="153"/>
      <c r="AD104" s="153"/>
      <c r="AE104" s="153"/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</row>
    <row r="105" spans="1:56" ht="22.5" outlineLevel="1" x14ac:dyDescent="0.2">
      <c r="A105" s="154">
        <v>43</v>
      </c>
      <c r="B105" s="160" t="s">
        <v>241</v>
      </c>
      <c r="C105" s="189" t="s">
        <v>242</v>
      </c>
      <c r="D105" s="162" t="s">
        <v>116</v>
      </c>
      <c r="E105" s="169">
        <v>1</v>
      </c>
      <c r="F105" s="195"/>
      <c r="G105" s="196">
        <f>ROUND(E105*F105,2)</f>
        <v>0</v>
      </c>
      <c r="H105" s="172">
        <v>21</v>
      </c>
      <c r="I105" s="172">
        <f>G105*(1+H105/100)</f>
        <v>0</v>
      </c>
      <c r="J105" s="163">
        <v>6.6799999999999998E-2</v>
      </c>
      <c r="K105" s="163">
        <f>ROUND(E105*J105,5)</f>
        <v>6.6799999999999998E-2</v>
      </c>
      <c r="L105" s="163">
        <v>0</v>
      </c>
      <c r="M105" s="163">
        <f>ROUND(E105*L105,5)</f>
        <v>0</v>
      </c>
      <c r="N105" s="163"/>
      <c r="O105" s="163"/>
      <c r="P105" s="164">
        <v>0</v>
      </c>
      <c r="Q105" s="163">
        <f>ROUND(E105*P105,2)</f>
        <v>0</v>
      </c>
      <c r="R105" s="153"/>
      <c r="S105" s="153"/>
      <c r="T105" s="153"/>
      <c r="U105" s="153"/>
      <c r="V105" s="153"/>
      <c r="W105" s="153"/>
      <c r="X105" s="153"/>
      <c r="Y105" s="153"/>
      <c r="Z105" s="153"/>
      <c r="AA105" s="153" t="s">
        <v>237</v>
      </c>
      <c r="AB105" s="153"/>
      <c r="AC105" s="153"/>
      <c r="AD105" s="153"/>
      <c r="AE105" s="153"/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</row>
    <row r="106" spans="1:56" outlineLevel="1" x14ac:dyDescent="0.2">
      <c r="A106" s="154">
        <v>44</v>
      </c>
      <c r="B106" s="160" t="s">
        <v>243</v>
      </c>
      <c r="C106" s="189" t="s">
        <v>244</v>
      </c>
      <c r="D106" s="162" t="s">
        <v>116</v>
      </c>
      <c r="E106" s="169">
        <v>14</v>
      </c>
      <c r="F106" s="195"/>
      <c r="G106" s="196">
        <f>ROUND(E106*F106,2)</f>
        <v>0</v>
      </c>
      <c r="H106" s="172">
        <v>21</v>
      </c>
      <c r="I106" s="172">
        <f>G106*(1+H106/100)</f>
        <v>0</v>
      </c>
      <c r="J106" s="163">
        <v>1.5E-3</v>
      </c>
      <c r="K106" s="163">
        <f>ROUND(E106*J106,5)</f>
        <v>2.1000000000000001E-2</v>
      </c>
      <c r="L106" s="163">
        <v>0</v>
      </c>
      <c r="M106" s="163">
        <f>ROUND(E106*L106,5)</f>
        <v>0</v>
      </c>
      <c r="N106" s="163"/>
      <c r="O106" s="163"/>
      <c r="P106" s="164">
        <v>0</v>
      </c>
      <c r="Q106" s="163">
        <f>ROUND(E106*P106,2)</f>
        <v>0</v>
      </c>
      <c r="R106" s="153"/>
      <c r="S106" s="153"/>
      <c r="T106" s="153"/>
      <c r="U106" s="153"/>
      <c r="V106" s="153"/>
      <c r="W106" s="153"/>
      <c r="X106" s="153"/>
      <c r="Y106" s="153"/>
      <c r="Z106" s="153"/>
      <c r="AA106" s="153" t="s">
        <v>237</v>
      </c>
      <c r="AB106" s="153"/>
      <c r="AC106" s="153"/>
      <c r="AD106" s="153"/>
      <c r="AE106" s="153"/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</row>
    <row r="107" spans="1:56" x14ac:dyDescent="0.2">
      <c r="A107" s="155" t="s">
        <v>108</v>
      </c>
      <c r="B107" s="161" t="s">
        <v>69</v>
      </c>
      <c r="C107" s="191" t="s">
        <v>70</v>
      </c>
      <c r="D107" s="166"/>
      <c r="E107" s="171"/>
      <c r="F107" s="173"/>
      <c r="G107" s="173">
        <f>SUMIF(AA108:AA109,"&lt;&gt;NOR",G108:G109)</f>
        <v>0</v>
      </c>
      <c r="H107" s="173"/>
      <c r="I107" s="173">
        <f>SUM(I108:I109)</f>
        <v>0</v>
      </c>
      <c r="J107" s="167"/>
      <c r="K107" s="167">
        <f>SUM(K108:K109)</f>
        <v>0</v>
      </c>
      <c r="L107" s="167"/>
      <c r="M107" s="167">
        <f>SUM(M108:M109)</f>
        <v>0</v>
      </c>
      <c r="N107" s="167"/>
      <c r="O107" s="167"/>
      <c r="P107" s="168"/>
      <c r="Q107" s="167">
        <f>SUM(Q108:Q109)</f>
        <v>0.22</v>
      </c>
      <c r="AA107" t="s">
        <v>109</v>
      </c>
    </row>
    <row r="108" spans="1:56" outlineLevel="1" x14ac:dyDescent="0.2">
      <c r="A108" s="154">
        <v>45</v>
      </c>
      <c r="B108" s="160" t="s">
        <v>245</v>
      </c>
      <c r="C108" s="189" t="s">
        <v>246</v>
      </c>
      <c r="D108" s="162" t="s">
        <v>234</v>
      </c>
      <c r="E108" s="169">
        <v>6</v>
      </c>
      <c r="F108" s="195"/>
      <c r="G108" s="196">
        <f>ROUND(E108*F108,2)</f>
        <v>0</v>
      </c>
      <c r="H108" s="172">
        <v>21</v>
      </c>
      <c r="I108" s="172">
        <f>G108*(1+H108/100)</f>
        <v>0</v>
      </c>
      <c r="J108" s="163">
        <v>0</v>
      </c>
      <c r="K108" s="163">
        <f>ROUND(E108*J108,5)</f>
        <v>0</v>
      </c>
      <c r="L108" s="163">
        <v>0</v>
      </c>
      <c r="M108" s="163">
        <f>ROUND(E108*L108,5)</f>
        <v>0</v>
      </c>
      <c r="N108" s="163"/>
      <c r="O108" s="163"/>
      <c r="P108" s="164">
        <v>3.6999999999999998E-2</v>
      </c>
      <c r="Q108" s="163">
        <f>ROUND(E108*P108,2)</f>
        <v>0.22</v>
      </c>
      <c r="R108" s="153"/>
      <c r="S108" s="153"/>
      <c r="T108" s="153"/>
      <c r="U108" s="153"/>
      <c r="V108" s="153"/>
      <c r="W108" s="153"/>
      <c r="X108" s="153"/>
      <c r="Y108" s="153"/>
      <c r="Z108" s="153"/>
      <c r="AA108" s="153" t="s">
        <v>113</v>
      </c>
      <c r="AB108" s="153"/>
      <c r="AC108" s="153"/>
      <c r="AD108" s="153"/>
      <c r="AE108" s="153"/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</row>
    <row r="109" spans="1:56" outlineLevel="1" x14ac:dyDescent="0.2">
      <c r="A109" s="154"/>
      <c r="B109" s="160"/>
      <c r="C109" s="190" t="s">
        <v>247</v>
      </c>
      <c r="D109" s="165"/>
      <c r="E109" s="170">
        <v>6</v>
      </c>
      <c r="F109" s="196"/>
      <c r="G109" s="196"/>
      <c r="H109" s="172"/>
      <c r="I109" s="172"/>
      <c r="J109" s="163"/>
      <c r="K109" s="163"/>
      <c r="L109" s="163"/>
      <c r="M109" s="163"/>
      <c r="N109" s="163"/>
      <c r="O109" s="163"/>
      <c r="P109" s="164"/>
      <c r="Q109" s="163"/>
      <c r="R109" s="153"/>
      <c r="S109" s="153"/>
      <c r="T109" s="153"/>
      <c r="U109" s="153"/>
      <c r="V109" s="153"/>
      <c r="W109" s="153"/>
      <c r="X109" s="153"/>
      <c r="Y109" s="153"/>
      <c r="Z109" s="153"/>
      <c r="AA109" s="153" t="s">
        <v>135</v>
      </c>
      <c r="AB109" s="153">
        <v>0</v>
      </c>
      <c r="AC109" s="153"/>
      <c r="AD109" s="153"/>
      <c r="AE109" s="153"/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</row>
    <row r="110" spans="1:56" x14ac:dyDescent="0.2">
      <c r="A110" s="155" t="s">
        <v>108</v>
      </c>
      <c r="B110" s="161" t="s">
        <v>71</v>
      </c>
      <c r="C110" s="191" t="s">
        <v>72</v>
      </c>
      <c r="D110" s="166"/>
      <c r="E110" s="171"/>
      <c r="F110" s="173"/>
      <c r="G110" s="173">
        <f>SUMIF(AA111:AA113,"&lt;&gt;NOR",G111:G113)</f>
        <v>0</v>
      </c>
      <c r="H110" s="173"/>
      <c r="I110" s="173">
        <f>SUM(I111:I113)</f>
        <v>0</v>
      </c>
      <c r="J110" s="167"/>
      <c r="K110" s="167">
        <f>SUM(K111:K113)</f>
        <v>0.73607999999999996</v>
      </c>
      <c r="L110" s="167"/>
      <c r="M110" s="167">
        <f>SUM(M111:M113)</f>
        <v>0</v>
      </c>
      <c r="N110" s="167"/>
      <c r="O110" s="167"/>
      <c r="P110" s="168"/>
      <c r="Q110" s="167">
        <f>SUM(Q111:Q113)</f>
        <v>32.54</v>
      </c>
      <c r="AA110" t="s">
        <v>109</v>
      </c>
    </row>
    <row r="111" spans="1:56" outlineLevel="1" x14ac:dyDescent="0.2">
      <c r="A111" s="154">
        <v>46</v>
      </c>
      <c r="B111" s="160" t="s">
        <v>248</v>
      </c>
      <c r="C111" s="189" t="s">
        <v>249</v>
      </c>
      <c r="D111" s="162" t="s">
        <v>234</v>
      </c>
      <c r="E111" s="169">
        <v>3.5</v>
      </c>
      <c r="F111" s="195"/>
      <c r="G111" s="196">
        <f>ROUND(E111*F111,2)</f>
        <v>0</v>
      </c>
      <c r="H111" s="172">
        <v>21</v>
      </c>
      <c r="I111" s="172">
        <f>G111*(1+H111/100)</f>
        <v>0</v>
      </c>
      <c r="J111" s="163">
        <v>3.1260000000000003E-2</v>
      </c>
      <c r="K111" s="163">
        <f>ROUND(E111*J111,5)</f>
        <v>0.10940999999999999</v>
      </c>
      <c r="L111" s="163">
        <v>0</v>
      </c>
      <c r="M111" s="163">
        <f>ROUND(E111*L111,5)</f>
        <v>0</v>
      </c>
      <c r="N111" s="163"/>
      <c r="O111" s="163"/>
      <c r="P111" s="164">
        <v>6.0679999999999996</v>
      </c>
      <c r="Q111" s="163">
        <f>ROUND(E111*P111,2)</f>
        <v>21.24</v>
      </c>
      <c r="R111" s="153"/>
      <c r="S111" s="153"/>
      <c r="T111" s="153"/>
      <c r="U111" s="153"/>
      <c r="V111" s="153"/>
      <c r="W111" s="153"/>
      <c r="X111" s="153"/>
      <c r="Y111" s="153"/>
      <c r="Z111" s="153"/>
      <c r="AA111" s="153" t="s">
        <v>113</v>
      </c>
      <c r="AB111" s="153"/>
      <c r="AC111" s="153"/>
      <c r="AD111" s="153"/>
      <c r="AE111" s="153"/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</row>
    <row r="112" spans="1:56" outlineLevel="1" x14ac:dyDescent="0.2">
      <c r="A112" s="154">
        <v>47</v>
      </c>
      <c r="B112" s="160" t="s">
        <v>250</v>
      </c>
      <c r="C112" s="189" t="s">
        <v>251</v>
      </c>
      <c r="D112" s="162" t="s">
        <v>234</v>
      </c>
      <c r="E112" s="169">
        <v>9</v>
      </c>
      <c r="F112" s="195"/>
      <c r="G112" s="196">
        <f>ROUND(E112*F112,2)</f>
        <v>0</v>
      </c>
      <c r="H112" s="172">
        <v>21</v>
      </c>
      <c r="I112" s="172">
        <f>G112*(1+H112/100)</f>
        <v>0</v>
      </c>
      <c r="J112" s="163">
        <v>6.9379999999999997E-2</v>
      </c>
      <c r="K112" s="163">
        <f>ROUND(E112*J112,5)</f>
        <v>0.62441999999999998</v>
      </c>
      <c r="L112" s="163">
        <v>0</v>
      </c>
      <c r="M112" s="163">
        <f>ROUND(E112*L112,5)</f>
        <v>0</v>
      </c>
      <c r="N112" s="163"/>
      <c r="O112" s="163"/>
      <c r="P112" s="164">
        <v>1.256</v>
      </c>
      <c r="Q112" s="163">
        <f>ROUND(E112*P112,2)</f>
        <v>11.3</v>
      </c>
      <c r="R112" s="153"/>
      <c r="S112" s="153"/>
      <c r="T112" s="153"/>
      <c r="U112" s="153"/>
      <c r="V112" s="153"/>
      <c r="W112" s="153"/>
      <c r="X112" s="153"/>
      <c r="Y112" s="153"/>
      <c r="Z112" s="153"/>
      <c r="AA112" s="153" t="s">
        <v>113</v>
      </c>
      <c r="AB112" s="153"/>
      <c r="AC112" s="153"/>
      <c r="AD112" s="153"/>
      <c r="AE112" s="153"/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</row>
    <row r="113" spans="1:56" ht="22.5" outlineLevel="1" x14ac:dyDescent="0.2">
      <c r="A113" s="154">
        <v>48</v>
      </c>
      <c r="B113" s="160" t="s">
        <v>252</v>
      </c>
      <c r="C113" s="189" t="s">
        <v>253</v>
      </c>
      <c r="D113" s="162" t="s">
        <v>116</v>
      </c>
      <c r="E113" s="169">
        <v>9</v>
      </c>
      <c r="F113" s="195"/>
      <c r="G113" s="196">
        <f>ROUND(E113*F113,2)</f>
        <v>0</v>
      </c>
      <c r="H113" s="172">
        <v>21</v>
      </c>
      <c r="I113" s="172">
        <f>G113*(1+H113/100)</f>
        <v>0</v>
      </c>
      <c r="J113" s="163">
        <v>2.5000000000000001E-4</v>
      </c>
      <c r="K113" s="163">
        <f>ROUND(E113*J113,5)</f>
        <v>2.2499999999999998E-3</v>
      </c>
      <c r="L113" s="163">
        <v>0</v>
      </c>
      <c r="M113" s="163">
        <f>ROUND(E113*L113,5)</f>
        <v>0</v>
      </c>
      <c r="N113" s="163"/>
      <c r="O113" s="163"/>
      <c r="P113" s="164">
        <v>0</v>
      </c>
      <c r="Q113" s="163">
        <f>ROUND(E113*P113,2)</f>
        <v>0</v>
      </c>
      <c r="R113" s="153"/>
      <c r="S113" s="153"/>
      <c r="T113" s="153"/>
      <c r="U113" s="153"/>
      <c r="V113" s="153"/>
      <c r="W113" s="153"/>
      <c r="X113" s="153"/>
      <c r="Y113" s="153"/>
      <c r="Z113" s="153"/>
      <c r="AA113" s="153" t="s">
        <v>237</v>
      </c>
      <c r="AB113" s="153"/>
      <c r="AC113" s="153"/>
      <c r="AD113" s="153"/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</row>
    <row r="114" spans="1:56" x14ac:dyDescent="0.2">
      <c r="A114" s="155" t="s">
        <v>108</v>
      </c>
      <c r="B114" s="161" t="s">
        <v>73</v>
      </c>
      <c r="C114" s="191" t="s">
        <v>74</v>
      </c>
      <c r="D114" s="166"/>
      <c r="E114" s="171"/>
      <c r="F114" s="173"/>
      <c r="G114" s="173">
        <f>SUMIF(AA115:AA118,"&lt;&gt;NOR",G115:G118)</f>
        <v>0</v>
      </c>
      <c r="H114" s="173"/>
      <c r="I114" s="173">
        <f>SUM(I115:I118)</f>
        <v>0</v>
      </c>
      <c r="J114" s="167"/>
      <c r="K114" s="167">
        <f>SUM(K115:K118)</f>
        <v>0</v>
      </c>
      <c r="L114" s="167"/>
      <c r="M114" s="167">
        <f>SUM(M115:M118)</f>
        <v>0</v>
      </c>
      <c r="N114" s="167"/>
      <c r="O114" s="167"/>
      <c r="P114" s="168"/>
      <c r="Q114" s="167">
        <f>SUM(Q115:Q118)</f>
        <v>9.08</v>
      </c>
      <c r="AA114" t="s">
        <v>109</v>
      </c>
    </row>
    <row r="115" spans="1:56" outlineLevel="1" x14ac:dyDescent="0.2">
      <c r="A115" s="154">
        <v>49</v>
      </c>
      <c r="B115" s="160" t="s">
        <v>254</v>
      </c>
      <c r="C115" s="189" t="s">
        <v>255</v>
      </c>
      <c r="D115" s="162" t="s">
        <v>191</v>
      </c>
      <c r="E115" s="169">
        <v>13.2</v>
      </c>
      <c r="F115" s="195"/>
      <c r="G115" s="196">
        <f>ROUND(E115*F115,2)</f>
        <v>0</v>
      </c>
      <c r="H115" s="172">
        <v>21</v>
      </c>
      <c r="I115" s="172">
        <f>G115*(1+H115/100)</f>
        <v>0</v>
      </c>
      <c r="J115" s="163">
        <v>0</v>
      </c>
      <c r="K115" s="163">
        <f>ROUND(E115*J115,5)</f>
        <v>0</v>
      </c>
      <c r="L115" s="163">
        <v>0</v>
      </c>
      <c r="M115" s="163">
        <f>ROUND(E115*L115,5)</f>
        <v>0</v>
      </c>
      <c r="N115" s="163"/>
      <c r="O115" s="163"/>
      <c r="P115" s="164">
        <v>0.68799999999999994</v>
      </c>
      <c r="Q115" s="163">
        <f>ROUND(E115*P115,2)</f>
        <v>9.08</v>
      </c>
      <c r="R115" s="153"/>
      <c r="S115" s="153"/>
      <c r="T115" s="153"/>
      <c r="U115" s="153"/>
      <c r="V115" s="153"/>
      <c r="W115" s="153"/>
      <c r="X115" s="153"/>
      <c r="Y115" s="153"/>
      <c r="Z115" s="153"/>
      <c r="AA115" s="153" t="s">
        <v>113</v>
      </c>
      <c r="AB115" s="153"/>
      <c r="AC115" s="153"/>
      <c r="AD115" s="153"/>
      <c r="AE115" s="153"/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</row>
    <row r="116" spans="1:56" outlineLevel="1" x14ac:dyDescent="0.2">
      <c r="A116" s="154"/>
      <c r="B116" s="160"/>
      <c r="C116" s="190" t="s">
        <v>256</v>
      </c>
      <c r="D116" s="165"/>
      <c r="E116" s="170">
        <v>13.2</v>
      </c>
      <c r="F116" s="196"/>
      <c r="G116" s="196"/>
      <c r="H116" s="172"/>
      <c r="I116" s="172"/>
      <c r="J116" s="163"/>
      <c r="K116" s="163"/>
      <c r="L116" s="163"/>
      <c r="M116" s="163"/>
      <c r="N116" s="163"/>
      <c r="O116" s="163"/>
      <c r="P116" s="164"/>
      <c r="Q116" s="163"/>
      <c r="R116" s="153"/>
      <c r="S116" s="153"/>
      <c r="T116" s="153"/>
      <c r="U116" s="153"/>
      <c r="V116" s="153"/>
      <c r="W116" s="153"/>
      <c r="X116" s="153"/>
      <c r="Y116" s="153"/>
      <c r="Z116" s="153"/>
      <c r="AA116" s="153" t="s">
        <v>135</v>
      </c>
      <c r="AB116" s="153">
        <v>0</v>
      </c>
      <c r="AC116" s="153"/>
      <c r="AD116" s="153"/>
      <c r="AE116" s="153"/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</row>
    <row r="117" spans="1:56" outlineLevel="1" x14ac:dyDescent="0.2">
      <c r="A117" s="154">
        <v>50</v>
      </c>
      <c r="B117" s="160" t="s">
        <v>257</v>
      </c>
      <c r="C117" s="189" t="s">
        <v>258</v>
      </c>
      <c r="D117" s="162" t="s">
        <v>191</v>
      </c>
      <c r="E117" s="169">
        <v>26.4</v>
      </c>
      <c r="F117" s="195"/>
      <c r="G117" s="196">
        <f>ROUND(E117*F117,2)</f>
        <v>0</v>
      </c>
      <c r="H117" s="172">
        <v>21</v>
      </c>
      <c r="I117" s="172">
        <f>G117*(1+H117/100)</f>
        <v>0</v>
      </c>
      <c r="J117" s="163">
        <v>0</v>
      </c>
      <c r="K117" s="163">
        <f>ROUND(E117*J117,5)</f>
        <v>0</v>
      </c>
      <c r="L117" s="163">
        <v>0</v>
      </c>
      <c r="M117" s="163">
        <f>ROUND(E117*L117,5)</f>
        <v>0</v>
      </c>
      <c r="N117" s="163"/>
      <c r="O117" s="163"/>
      <c r="P117" s="164">
        <v>0</v>
      </c>
      <c r="Q117" s="163">
        <f>ROUND(E117*P117,2)</f>
        <v>0</v>
      </c>
      <c r="R117" s="153"/>
      <c r="S117" s="153"/>
      <c r="T117" s="153"/>
      <c r="U117" s="153"/>
      <c r="V117" s="153"/>
      <c r="W117" s="153"/>
      <c r="X117" s="153"/>
      <c r="Y117" s="153"/>
      <c r="Z117" s="153"/>
      <c r="AA117" s="153" t="s">
        <v>113</v>
      </c>
      <c r="AB117" s="153"/>
      <c r="AC117" s="153"/>
      <c r="AD117" s="153"/>
      <c r="AE117" s="153"/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</row>
    <row r="118" spans="1:56" outlineLevel="1" x14ac:dyDescent="0.2">
      <c r="A118" s="154"/>
      <c r="B118" s="160"/>
      <c r="C118" s="190" t="s">
        <v>259</v>
      </c>
      <c r="D118" s="165"/>
      <c r="E118" s="170">
        <v>26.4</v>
      </c>
      <c r="F118" s="196"/>
      <c r="G118" s="196"/>
      <c r="H118" s="172"/>
      <c r="I118" s="172"/>
      <c r="J118" s="163"/>
      <c r="K118" s="163"/>
      <c r="L118" s="163"/>
      <c r="M118" s="163"/>
      <c r="N118" s="163"/>
      <c r="O118" s="163"/>
      <c r="P118" s="164"/>
      <c r="Q118" s="163"/>
      <c r="R118" s="153"/>
      <c r="S118" s="153"/>
      <c r="T118" s="153"/>
      <c r="U118" s="153"/>
      <c r="V118" s="153"/>
      <c r="W118" s="153"/>
      <c r="X118" s="153"/>
      <c r="Y118" s="153"/>
      <c r="Z118" s="153"/>
      <c r="AA118" s="153" t="s">
        <v>135</v>
      </c>
      <c r="AB118" s="153">
        <v>0</v>
      </c>
      <c r="AC118" s="153"/>
      <c r="AD118" s="153"/>
      <c r="AE118" s="153"/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</row>
    <row r="119" spans="1:56" x14ac:dyDescent="0.2">
      <c r="A119" s="155" t="s">
        <v>108</v>
      </c>
      <c r="B119" s="161" t="s">
        <v>75</v>
      </c>
      <c r="C119" s="191" t="s">
        <v>76</v>
      </c>
      <c r="D119" s="166"/>
      <c r="E119" s="171"/>
      <c r="F119" s="173"/>
      <c r="G119" s="173">
        <f>SUMIF(AA120:AA120,"&lt;&gt;NOR",G120:G120)</f>
        <v>0</v>
      </c>
      <c r="H119" s="173"/>
      <c r="I119" s="173">
        <f>SUM(I120:I120)</f>
        <v>0</v>
      </c>
      <c r="J119" s="167"/>
      <c r="K119" s="167">
        <f>SUM(K120:K120)</f>
        <v>0</v>
      </c>
      <c r="L119" s="167"/>
      <c r="M119" s="167">
        <f>SUM(M120:M120)</f>
        <v>0</v>
      </c>
      <c r="N119" s="167"/>
      <c r="O119" s="167"/>
      <c r="P119" s="168"/>
      <c r="Q119" s="167">
        <f>SUM(Q120:Q120)</f>
        <v>121.51</v>
      </c>
      <c r="AA119" t="s">
        <v>109</v>
      </c>
    </row>
    <row r="120" spans="1:56" outlineLevel="1" x14ac:dyDescent="0.2">
      <c r="A120" s="154">
        <v>51</v>
      </c>
      <c r="B120" s="160" t="s">
        <v>260</v>
      </c>
      <c r="C120" s="189" t="s">
        <v>261</v>
      </c>
      <c r="D120" s="162" t="s">
        <v>191</v>
      </c>
      <c r="E120" s="169">
        <v>523.75739999999996</v>
      </c>
      <c r="F120" s="195"/>
      <c r="G120" s="196">
        <f>ROUND(E120*F120,2)</f>
        <v>0</v>
      </c>
      <c r="H120" s="172">
        <v>21</v>
      </c>
      <c r="I120" s="172">
        <f>G120*(1+H120/100)</f>
        <v>0</v>
      </c>
      <c r="J120" s="163">
        <v>0</v>
      </c>
      <c r="K120" s="163">
        <f>ROUND(E120*J120,5)</f>
        <v>0</v>
      </c>
      <c r="L120" s="163">
        <v>0</v>
      </c>
      <c r="M120" s="163">
        <f>ROUND(E120*L120,5)</f>
        <v>0</v>
      </c>
      <c r="N120" s="163"/>
      <c r="O120" s="163"/>
      <c r="P120" s="164">
        <v>0.23200000000000001</v>
      </c>
      <c r="Q120" s="163">
        <f>ROUND(E120*P120,2)</f>
        <v>121.51</v>
      </c>
      <c r="R120" s="153"/>
      <c r="S120" s="153"/>
      <c r="T120" s="153"/>
      <c r="U120" s="153"/>
      <c r="V120" s="153"/>
      <c r="W120" s="153"/>
      <c r="X120" s="153"/>
      <c r="Y120" s="153"/>
      <c r="Z120" s="153"/>
      <c r="AA120" s="153" t="s">
        <v>113</v>
      </c>
      <c r="AB120" s="153"/>
      <c r="AC120" s="153"/>
      <c r="AD120" s="153"/>
      <c r="AE120" s="153"/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</row>
    <row r="121" spans="1:56" x14ac:dyDescent="0.2">
      <c r="A121" s="155" t="s">
        <v>108</v>
      </c>
      <c r="B121" s="161" t="s">
        <v>77</v>
      </c>
      <c r="C121" s="191" t="s">
        <v>78</v>
      </c>
      <c r="D121" s="166"/>
      <c r="E121" s="171"/>
      <c r="F121" s="173"/>
      <c r="G121" s="173">
        <f>SUMIF(AA122:AA123,"&lt;&gt;NOR",G122:G123)</f>
        <v>0</v>
      </c>
      <c r="H121" s="173"/>
      <c r="I121" s="173">
        <f>SUM(I122:I123)</f>
        <v>0</v>
      </c>
      <c r="J121" s="167"/>
      <c r="K121" s="167">
        <f>SUM(K122:K123)</f>
        <v>0</v>
      </c>
      <c r="L121" s="167"/>
      <c r="M121" s="167">
        <f>SUM(M122:M123)</f>
        <v>0</v>
      </c>
      <c r="N121" s="167"/>
      <c r="O121" s="167"/>
      <c r="P121" s="168"/>
      <c r="Q121" s="167">
        <f>SUM(Q122:Q123)</f>
        <v>1.1000000000000001</v>
      </c>
      <c r="AA121" t="s">
        <v>109</v>
      </c>
    </row>
    <row r="122" spans="1:56" ht="22.5" outlineLevel="1" x14ac:dyDescent="0.2">
      <c r="A122" s="154">
        <v>52</v>
      </c>
      <c r="B122" s="160" t="s">
        <v>243</v>
      </c>
      <c r="C122" s="189" t="s">
        <v>262</v>
      </c>
      <c r="D122" s="162" t="s">
        <v>166</v>
      </c>
      <c r="E122" s="169">
        <v>5</v>
      </c>
      <c r="F122" s="195"/>
      <c r="G122" s="196">
        <f>ROUND(E122*F122,2)</f>
        <v>0</v>
      </c>
      <c r="H122" s="172">
        <v>21</v>
      </c>
      <c r="I122" s="172">
        <f>G122*(1+H122/100)</f>
        <v>0</v>
      </c>
      <c r="J122" s="163">
        <v>0</v>
      </c>
      <c r="K122" s="163">
        <f>ROUND(E122*J122,5)</f>
        <v>0</v>
      </c>
      <c r="L122" s="163">
        <v>0</v>
      </c>
      <c r="M122" s="163">
        <f>ROUND(E122*L122,5)</f>
        <v>0</v>
      </c>
      <c r="N122" s="163"/>
      <c r="O122" s="163"/>
      <c r="P122" s="164">
        <v>0.219</v>
      </c>
      <c r="Q122" s="163">
        <f>ROUND(E122*P122,2)</f>
        <v>1.1000000000000001</v>
      </c>
      <c r="R122" s="153"/>
      <c r="S122" s="153"/>
      <c r="T122" s="153"/>
      <c r="U122" s="153"/>
      <c r="V122" s="153"/>
      <c r="W122" s="153"/>
      <c r="X122" s="153"/>
      <c r="Y122" s="153"/>
      <c r="Z122" s="153"/>
      <c r="AA122" s="153" t="s">
        <v>113</v>
      </c>
      <c r="AB122" s="153"/>
      <c r="AC122" s="153"/>
      <c r="AD122" s="153"/>
      <c r="AE122" s="153"/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</row>
    <row r="123" spans="1:56" outlineLevel="1" x14ac:dyDescent="0.2">
      <c r="A123" s="154"/>
      <c r="B123" s="160"/>
      <c r="C123" s="190" t="s">
        <v>263</v>
      </c>
      <c r="D123" s="165"/>
      <c r="E123" s="170">
        <v>5</v>
      </c>
      <c r="F123" s="196"/>
      <c r="G123" s="196"/>
      <c r="H123" s="172"/>
      <c r="I123" s="172"/>
      <c r="J123" s="163"/>
      <c r="K123" s="163"/>
      <c r="L123" s="163"/>
      <c r="M123" s="163"/>
      <c r="N123" s="163"/>
      <c r="O123" s="163"/>
      <c r="P123" s="164"/>
      <c r="Q123" s="163"/>
      <c r="R123" s="153"/>
      <c r="S123" s="153"/>
      <c r="T123" s="153"/>
      <c r="U123" s="153"/>
      <c r="V123" s="153"/>
      <c r="W123" s="153"/>
      <c r="X123" s="153"/>
      <c r="Y123" s="153"/>
      <c r="Z123" s="153"/>
      <c r="AA123" s="153" t="s">
        <v>135</v>
      </c>
      <c r="AB123" s="153">
        <v>0</v>
      </c>
      <c r="AC123" s="153"/>
      <c r="AD123" s="153"/>
      <c r="AE123" s="153"/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</row>
    <row r="124" spans="1:56" x14ac:dyDescent="0.2">
      <c r="A124" s="155" t="s">
        <v>108</v>
      </c>
      <c r="B124" s="161" t="s">
        <v>79</v>
      </c>
      <c r="C124" s="191" t="s">
        <v>80</v>
      </c>
      <c r="D124" s="166"/>
      <c r="E124" s="171"/>
      <c r="F124" s="173"/>
      <c r="G124" s="173">
        <f>SUMIF(AA125:AA127,"&lt;&gt;NOR",G125:G127)</f>
        <v>0</v>
      </c>
      <c r="H124" s="173"/>
      <c r="I124" s="173">
        <f>SUM(I125:I127)</f>
        <v>0</v>
      </c>
      <c r="J124" s="167"/>
      <c r="K124" s="167">
        <f>SUM(K125:K127)</f>
        <v>4.2008799999999997</v>
      </c>
      <c r="L124" s="167"/>
      <c r="M124" s="167">
        <f>SUM(M125:M127)</f>
        <v>0</v>
      </c>
      <c r="N124" s="167"/>
      <c r="O124" s="167"/>
      <c r="P124" s="168"/>
      <c r="Q124" s="167">
        <f>SUM(Q125:Q127)</f>
        <v>1692.78</v>
      </c>
      <c r="AA124" t="s">
        <v>109</v>
      </c>
    </row>
    <row r="125" spans="1:56" outlineLevel="1" x14ac:dyDescent="0.2">
      <c r="A125" s="154">
        <v>53</v>
      </c>
      <c r="B125" s="160" t="s">
        <v>264</v>
      </c>
      <c r="C125" s="189" t="s">
        <v>265</v>
      </c>
      <c r="D125" s="162" t="s">
        <v>266</v>
      </c>
      <c r="E125" s="169">
        <v>1972.11</v>
      </c>
      <c r="F125" s="195"/>
      <c r="G125" s="196">
        <f>ROUND(E125*F125,2)</f>
        <v>0</v>
      </c>
      <c r="H125" s="172">
        <v>21</v>
      </c>
      <c r="I125" s="172">
        <f>G125*(1+H125/100)</f>
        <v>0</v>
      </c>
      <c r="J125" s="163">
        <v>1.06E-3</v>
      </c>
      <c r="K125" s="163">
        <f>ROUND(E125*J125,5)</f>
        <v>2.0904400000000001</v>
      </c>
      <c r="L125" s="163">
        <v>0</v>
      </c>
      <c r="M125" s="163">
        <f>ROUND(E125*L125,5)</f>
        <v>0</v>
      </c>
      <c r="N125" s="163"/>
      <c r="O125" s="163"/>
      <c r="P125" s="164">
        <v>0.42918000000000001</v>
      </c>
      <c r="Q125" s="163">
        <f>ROUND(E125*P125,2)</f>
        <v>846.39</v>
      </c>
      <c r="R125" s="153"/>
      <c r="S125" s="153"/>
      <c r="T125" s="153"/>
      <c r="U125" s="153"/>
      <c r="V125" s="153"/>
      <c r="W125" s="153"/>
      <c r="X125" s="153"/>
      <c r="Y125" s="153"/>
      <c r="Z125" s="153"/>
      <c r="AA125" s="153" t="s">
        <v>267</v>
      </c>
      <c r="AB125" s="153"/>
      <c r="AC125" s="153"/>
      <c r="AD125" s="153"/>
      <c r="AE125" s="153"/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</row>
    <row r="126" spans="1:56" outlineLevel="1" x14ac:dyDescent="0.2">
      <c r="A126" s="154">
        <v>54</v>
      </c>
      <c r="B126" s="160" t="s">
        <v>268</v>
      </c>
      <c r="C126" s="189" t="s">
        <v>269</v>
      </c>
      <c r="D126" s="162" t="s">
        <v>266</v>
      </c>
      <c r="E126" s="169">
        <v>20</v>
      </c>
      <c r="F126" s="195"/>
      <c r="G126" s="196">
        <f>ROUND(E126*F126,2)</f>
        <v>0</v>
      </c>
      <c r="H126" s="172">
        <v>21</v>
      </c>
      <c r="I126" s="172">
        <f>G126*(1+H126/100)</f>
        <v>0</v>
      </c>
      <c r="J126" s="163">
        <v>1E-3</v>
      </c>
      <c r="K126" s="163">
        <f>ROUND(E126*J126,5)</f>
        <v>0.02</v>
      </c>
      <c r="L126" s="163">
        <v>0</v>
      </c>
      <c r="M126" s="163">
        <f>ROUND(E126*L126,5)</f>
        <v>0</v>
      </c>
      <c r="N126" s="163"/>
      <c r="O126" s="163"/>
      <c r="P126" s="164">
        <v>0</v>
      </c>
      <c r="Q126" s="163">
        <f>ROUND(E126*P126,2)</f>
        <v>0</v>
      </c>
      <c r="R126" s="153"/>
      <c r="S126" s="153"/>
      <c r="T126" s="153"/>
      <c r="U126" s="153"/>
      <c r="V126" s="153"/>
      <c r="W126" s="153"/>
      <c r="X126" s="153"/>
      <c r="Y126" s="153"/>
      <c r="Z126" s="153"/>
      <c r="AA126" s="153" t="s">
        <v>237</v>
      </c>
      <c r="AB126" s="153"/>
      <c r="AC126" s="153"/>
      <c r="AD126" s="153"/>
      <c r="AE126" s="153"/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</row>
    <row r="127" spans="1:56" outlineLevel="1" x14ac:dyDescent="0.2">
      <c r="A127" s="154">
        <v>55</v>
      </c>
      <c r="B127" s="160" t="s">
        <v>243</v>
      </c>
      <c r="C127" s="189" t="s">
        <v>270</v>
      </c>
      <c r="D127" s="162" t="s">
        <v>266</v>
      </c>
      <c r="E127" s="169">
        <v>1972.11</v>
      </c>
      <c r="F127" s="195"/>
      <c r="G127" s="196">
        <f>ROUND(E127*F127,2)</f>
        <v>0</v>
      </c>
      <c r="H127" s="172">
        <v>21</v>
      </c>
      <c r="I127" s="172">
        <f>G127*(1+H127/100)</f>
        <v>0</v>
      </c>
      <c r="J127" s="163">
        <v>1.06E-3</v>
      </c>
      <c r="K127" s="163">
        <f>ROUND(E127*J127,5)</f>
        <v>2.0904400000000001</v>
      </c>
      <c r="L127" s="163">
        <v>0</v>
      </c>
      <c r="M127" s="163">
        <f>ROUND(E127*L127,5)</f>
        <v>0</v>
      </c>
      <c r="N127" s="163"/>
      <c r="O127" s="163"/>
      <c r="P127" s="164">
        <v>0.42918000000000001</v>
      </c>
      <c r="Q127" s="163">
        <f>ROUND(E127*P127,2)</f>
        <v>846.39</v>
      </c>
      <c r="R127" s="153"/>
      <c r="S127" s="153"/>
      <c r="T127" s="153"/>
      <c r="U127" s="153"/>
      <c r="V127" s="153"/>
      <c r="W127" s="153"/>
      <c r="X127" s="153"/>
      <c r="Y127" s="153"/>
      <c r="Z127" s="153"/>
      <c r="AA127" s="153" t="s">
        <v>113</v>
      </c>
      <c r="AB127" s="153"/>
      <c r="AC127" s="153"/>
      <c r="AD127" s="153"/>
      <c r="AE127" s="153"/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</row>
    <row r="128" spans="1:56" x14ac:dyDescent="0.2">
      <c r="A128" s="155" t="s">
        <v>108</v>
      </c>
      <c r="B128" s="161" t="s">
        <v>81</v>
      </c>
      <c r="C128" s="191" t="s">
        <v>82</v>
      </c>
      <c r="D128" s="166"/>
      <c r="E128" s="171"/>
      <c r="F128" s="173"/>
      <c r="G128" s="173">
        <f>SUMIF(AA129:AA130,"&lt;&gt;NOR",G129:G130)</f>
        <v>0</v>
      </c>
      <c r="H128" s="173"/>
      <c r="I128" s="173">
        <f>SUM(I129:I130)</f>
        <v>0</v>
      </c>
      <c r="J128" s="167"/>
      <c r="K128" s="167">
        <f>SUM(K129:K130)</f>
        <v>3.32E-3</v>
      </c>
      <c r="L128" s="167"/>
      <c r="M128" s="167">
        <f>SUM(M129:M130)</f>
        <v>0</v>
      </c>
      <c r="N128" s="167"/>
      <c r="O128" s="167"/>
      <c r="P128" s="168"/>
      <c r="Q128" s="167">
        <f>SUM(Q129:Q130)</f>
        <v>0.28999999999999998</v>
      </c>
      <c r="AA128" t="s">
        <v>109</v>
      </c>
    </row>
    <row r="129" spans="1:56" outlineLevel="1" x14ac:dyDescent="0.2">
      <c r="A129" s="154">
        <v>56</v>
      </c>
      <c r="B129" s="160" t="s">
        <v>271</v>
      </c>
      <c r="C129" s="189" t="s">
        <v>272</v>
      </c>
      <c r="D129" s="162" t="s">
        <v>166</v>
      </c>
      <c r="E129" s="169">
        <v>1</v>
      </c>
      <c r="F129" s="195"/>
      <c r="G129" s="196">
        <f>ROUND(E129*F129,2)</f>
        <v>0</v>
      </c>
      <c r="H129" s="172">
        <v>21</v>
      </c>
      <c r="I129" s="172">
        <f>G129*(1+H129/100)</f>
        <v>0</v>
      </c>
      <c r="J129" s="163">
        <v>3.2000000000000003E-4</v>
      </c>
      <c r="K129" s="163">
        <f>ROUND(E129*J129,5)</f>
        <v>3.2000000000000003E-4</v>
      </c>
      <c r="L129" s="163">
        <v>0</v>
      </c>
      <c r="M129" s="163">
        <f>ROUND(E129*L129,5)</f>
        <v>0</v>
      </c>
      <c r="N129" s="163"/>
      <c r="O129" s="163"/>
      <c r="P129" s="164">
        <v>0.28699999999999998</v>
      </c>
      <c r="Q129" s="163">
        <f>ROUND(E129*P129,2)</f>
        <v>0.28999999999999998</v>
      </c>
      <c r="R129" s="153"/>
      <c r="S129" s="153"/>
      <c r="T129" s="153"/>
      <c r="U129" s="153"/>
      <c r="V129" s="153"/>
      <c r="W129" s="153"/>
      <c r="X129" s="153"/>
      <c r="Y129" s="153"/>
      <c r="Z129" s="153"/>
      <c r="AA129" s="153" t="s">
        <v>113</v>
      </c>
      <c r="AB129" s="153"/>
      <c r="AC129" s="153"/>
      <c r="AD129" s="153"/>
      <c r="AE129" s="153"/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</row>
    <row r="130" spans="1:56" outlineLevel="1" x14ac:dyDescent="0.2">
      <c r="A130" s="154">
        <v>57</v>
      </c>
      <c r="B130" s="160" t="s">
        <v>273</v>
      </c>
      <c r="C130" s="189" t="s">
        <v>274</v>
      </c>
      <c r="D130" s="162" t="s">
        <v>275</v>
      </c>
      <c r="E130" s="169">
        <v>3</v>
      </c>
      <c r="F130" s="195"/>
      <c r="G130" s="196">
        <f>ROUND(E130*F130,2)</f>
        <v>0</v>
      </c>
      <c r="H130" s="172">
        <v>21</v>
      </c>
      <c r="I130" s="172">
        <f>G130*(1+H130/100)</f>
        <v>0</v>
      </c>
      <c r="J130" s="163">
        <v>1E-3</v>
      </c>
      <c r="K130" s="163">
        <f>ROUND(E130*J130,5)</f>
        <v>3.0000000000000001E-3</v>
      </c>
      <c r="L130" s="163">
        <v>0</v>
      </c>
      <c r="M130" s="163">
        <f>ROUND(E130*L130,5)</f>
        <v>0</v>
      </c>
      <c r="N130" s="163"/>
      <c r="O130" s="163"/>
      <c r="P130" s="164">
        <v>0</v>
      </c>
      <c r="Q130" s="163">
        <f>ROUND(E130*P130,2)</f>
        <v>0</v>
      </c>
      <c r="R130" s="153"/>
      <c r="S130" s="153"/>
      <c r="T130" s="153"/>
      <c r="U130" s="153"/>
      <c r="V130" s="153"/>
      <c r="W130" s="153"/>
      <c r="X130" s="153"/>
      <c r="Y130" s="153"/>
      <c r="Z130" s="153"/>
      <c r="AA130" s="153" t="s">
        <v>237</v>
      </c>
      <c r="AB130" s="153"/>
      <c r="AC130" s="153"/>
      <c r="AD130" s="153"/>
      <c r="AE130" s="153"/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</row>
    <row r="131" spans="1:56" x14ac:dyDescent="0.2">
      <c r="A131" s="155" t="s">
        <v>108</v>
      </c>
      <c r="B131" s="161" t="s">
        <v>83</v>
      </c>
      <c r="C131" s="191" t="s">
        <v>26</v>
      </c>
      <c r="D131" s="166"/>
      <c r="E131" s="171"/>
      <c r="F131" s="173"/>
      <c r="G131" s="173">
        <f>SUMIF(AA132:AA138,"&lt;&gt;NOR",G132:G138)</f>
        <v>0</v>
      </c>
      <c r="H131" s="173"/>
      <c r="I131" s="173">
        <f>SUM(I132:I138)</f>
        <v>0</v>
      </c>
      <c r="J131" s="167"/>
      <c r="K131" s="167">
        <f>SUM(K132:K138)</f>
        <v>0</v>
      </c>
      <c r="L131" s="167"/>
      <c r="M131" s="167">
        <f>SUM(M132:M138)</f>
        <v>0</v>
      </c>
      <c r="N131" s="167"/>
      <c r="O131" s="167"/>
      <c r="P131" s="168"/>
      <c r="Q131" s="167">
        <f>SUM(Q132:Q138)</f>
        <v>0</v>
      </c>
      <c r="AA131" t="s">
        <v>109</v>
      </c>
    </row>
    <row r="132" spans="1:56" outlineLevel="1" x14ac:dyDescent="0.2">
      <c r="A132" s="154">
        <v>58</v>
      </c>
      <c r="B132" s="160" t="s">
        <v>276</v>
      </c>
      <c r="C132" s="189" t="s">
        <v>277</v>
      </c>
      <c r="D132" s="162" t="s">
        <v>278</v>
      </c>
      <c r="E132" s="169">
        <v>1</v>
      </c>
      <c r="F132" s="195"/>
      <c r="G132" s="196">
        <f t="shared" ref="G132:G138" si="5">ROUND(E132*F132,2)</f>
        <v>0</v>
      </c>
      <c r="H132" s="172">
        <v>21</v>
      </c>
      <c r="I132" s="172">
        <f t="shared" ref="I132:I138" si="6">G132*(1+H132/100)</f>
        <v>0</v>
      </c>
      <c r="J132" s="163">
        <v>0</v>
      </c>
      <c r="K132" s="163">
        <f t="shared" ref="K132:K138" si="7">ROUND(E132*J132,5)</f>
        <v>0</v>
      </c>
      <c r="L132" s="163">
        <v>0</v>
      </c>
      <c r="M132" s="163">
        <f t="shared" ref="M132:M138" si="8">ROUND(E132*L132,5)</f>
        <v>0</v>
      </c>
      <c r="N132" s="163"/>
      <c r="O132" s="163"/>
      <c r="P132" s="164">
        <v>0</v>
      </c>
      <c r="Q132" s="163">
        <f t="shared" ref="Q132:Q138" si="9">ROUND(E132*P132,2)</f>
        <v>0</v>
      </c>
      <c r="R132" s="153"/>
      <c r="S132" s="153"/>
      <c r="T132" s="153"/>
      <c r="U132" s="153"/>
      <c r="V132" s="153"/>
      <c r="W132" s="153"/>
      <c r="X132" s="153"/>
      <c r="Y132" s="153"/>
      <c r="Z132" s="153"/>
      <c r="AA132" s="153" t="s">
        <v>113</v>
      </c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</row>
    <row r="133" spans="1:56" ht="22.5" outlineLevel="1" x14ac:dyDescent="0.2">
      <c r="A133" s="154">
        <v>59</v>
      </c>
      <c r="B133" s="160" t="s">
        <v>279</v>
      </c>
      <c r="C133" s="189" t="s">
        <v>280</v>
      </c>
      <c r="D133" s="162" t="s">
        <v>278</v>
      </c>
      <c r="E133" s="169">
        <v>1</v>
      </c>
      <c r="F133" s="195"/>
      <c r="G133" s="196">
        <f t="shared" si="5"/>
        <v>0</v>
      </c>
      <c r="H133" s="172">
        <v>21</v>
      </c>
      <c r="I133" s="172">
        <f t="shared" si="6"/>
        <v>0</v>
      </c>
      <c r="J133" s="163">
        <v>0</v>
      </c>
      <c r="K133" s="163">
        <f t="shared" si="7"/>
        <v>0</v>
      </c>
      <c r="L133" s="163">
        <v>0</v>
      </c>
      <c r="M133" s="163">
        <f t="shared" si="8"/>
        <v>0</v>
      </c>
      <c r="N133" s="163"/>
      <c r="O133" s="163"/>
      <c r="P133" s="164">
        <v>0</v>
      </c>
      <c r="Q133" s="163">
        <f t="shared" si="9"/>
        <v>0</v>
      </c>
      <c r="R133" s="153"/>
      <c r="S133" s="153"/>
      <c r="T133" s="153"/>
      <c r="U133" s="153"/>
      <c r="V133" s="153"/>
      <c r="W133" s="153"/>
      <c r="X133" s="153"/>
      <c r="Y133" s="153"/>
      <c r="Z133" s="153"/>
      <c r="AA133" s="153" t="s">
        <v>113</v>
      </c>
      <c r="AB133" s="153"/>
      <c r="AC133" s="153"/>
      <c r="AD133" s="153"/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</row>
    <row r="134" spans="1:56" outlineLevel="1" x14ac:dyDescent="0.2">
      <c r="A134" s="154">
        <v>60</v>
      </c>
      <c r="B134" s="160" t="s">
        <v>281</v>
      </c>
      <c r="C134" s="189" t="s">
        <v>282</v>
      </c>
      <c r="D134" s="162" t="s">
        <v>278</v>
      </c>
      <c r="E134" s="169">
        <v>1</v>
      </c>
      <c r="F134" s="195"/>
      <c r="G134" s="196">
        <f t="shared" si="5"/>
        <v>0</v>
      </c>
      <c r="H134" s="172">
        <v>21</v>
      </c>
      <c r="I134" s="172">
        <f t="shared" si="6"/>
        <v>0</v>
      </c>
      <c r="J134" s="163">
        <v>0</v>
      </c>
      <c r="K134" s="163">
        <f t="shared" si="7"/>
        <v>0</v>
      </c>
      <c r="L134" s="163">
        <v>0</v>
      </c>
      <c r="M134" s="163">
        <f t="shared" si="8"/>
        <v>0</v>
      </c>
      <c r="N134" s="163"/>
      <c r="O134" s="163"/>
      <c r="P134" s="164">
        <v>0</v>
      </c>
      <c r="Q134" s="163">
        <f t="shared" si="9"/>
        <v>0</v>
      </c>
      <c r="R134" s="153"/>
      <c r="S134" s="153"/>
      <c r="T134" s="153"/>
      <c r="U134" s="153"/>
      <c r="V134" s="153"/>
      <c r="W134" s="153"/>
      <c r="X134" s="153"/>
      <c r="Y134" s="153"/>
      <c r="Z134" s="153"/>
      <c r="AA134" s="153" t="s">
        <v>113</v>
      </c>
      <c r="AB134" s="153"/>
      <c r="AC134" s="153"/>
      <c r="AD134" s="153"/>
      <c r="AE134" s="153"/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</row>
    <row r="135" spans="1:56" outlineLevel="1" x14ac:dyDescent="0.2">
      <c r="A135" s="154">
        <v>61</v>
      </c>
      <c r="B135" s="160" t="s">
        <v>283</v>
      </c>
      <c r="C135" s="189" t="s">
        <v>284</v>
      </c>
      <c r="D135" s="162" t="s">
        <v>278</v>
      </c>
      <c r="E135" s="169">
        <v>1</v>
      </c>
      <c r="F135" s="195"/>
      <c r="G135" s="196">
        <f t="shared" si="5"/>
        <v>0</v>
      </c>
      <c r="H135" s="172">
        <v>21</v>
      </c>
      <c r="I135" s="172">
        <f t="shared" si="6"/>
        <v>0</v>
      </c>
      <c r="J135" s="163">
        <v>0</v>
      </c>
      <c r="K135" s="163">
        <f t="shared" si="7"/>
        <v>0</v>
      </c>
      <c r="L135" s="163">
        <v>0</v>
      </c>
      <c r="M135" s="163">
        <f t="shared" si="8"/>
        <v>0</v>
      </c>
      <c r="N135" s="163"/>
      <c r="O135" s="163"/>
      <c r="P135" s="164">
        <v>0</v>
      </c>
      <c r="Q135" s="163">
        <f t="shared" si="9"/>
        <v>0</v>
      </c>
      <c r="R135" s="153"/>
      <c r="S135" s="153"/>
      <c r="T135" s="153"/>
      <c r="U135" s="153"/>
      <c r="V135" s="153"/>
      <c r="W135" s="153"/>
      <c r="X135" s="153"/>
      <c r="Y135" s="153"/>
      <c r="Z135" s="153"/>
      <c r="AA135" s="153" t="s">
        <v>113</v>
      </c>
      <c r="AB135" s="153"/>
      <c r="AC135" s="153"/>
      <c r="AD135" s="153"/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</row>
    <row r="136" spans="1:56" outlineLevel="1" x14ac:dyDescent="0.2">
      <c r="A136" s="154">
        <v>62</v>
      </c>
      <c r="B136" s="160" t="s">
        <v>285</v>
      </c>
      <c r="C136" s="189" t="s">
        <v>286</v>
      </c>
      <c r="D136" s="162" t="s">
        <v>278</v>
      </c>
      <c r="E136" s="169">
        <v>1</v>
      </c>
      <c r="F136" s="195"/>
      <c r="G136" s="196">
        <f t="shared" si="5"/>
        <v>0</v>
      </c>
      <c r="H136" s="172">
        <v>21</v>
      </c>
      <c r="I136" s="172">
        <f t="shared" si="6"/>
        <v>0</v>
      </c>
      <c r="J136" s="163">
        <v>0</v>
      </c>
      <c r="K136" s="163">
        <f t="shared" si="7"/>
        <v>0</v>
      </c>
      <c r="L136" s="163">
        <v>0</v>
      </c>
      <c r="M136" s="163">
        <f t="shared" si="8"/>
        <v>0</v>
      </c>
      <c r="N136" s="163"/>
      <c r="O136" s="163"/>
      <c r="P136" s="164">
        <v>0</v>
      </c>
      <c r="Q136" s="163">
        <f t="shared" si="9"/>
        <v>0</v>
      </c>
      <c r="R136" s="153"/>
      <c r="S136" s="153"/>
      <c r="T136" s="153"/>
      <c r="U136" s="153"/>
      <c r="V136" s="153"/>
      <c r="W136" s="153"/>
      <c r="X136" s="153"/>
      <c r="Y136" s="153"/>
      <c r="Z136" s="153"/>
      <c r="AA136" s="153" t="s">
        <v>113</v>
      </c>
      <c r="AB136" s="153"/>
      <c r="AC136" s="153"/>
      <c r="AD136" s="153"/>
      <c r="AE136" s="153"/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</row>
    <row r="137" spans="1:56" outlineLevel="1" x14ac:dyDescent="0.2">
      <c r="A137" s="154">
        <v>63</v>
      </c>
      <c r="B137" s="160" t="s">
        <v>287</v>
      </c>
      <c r="C137" s="189" t="s">
        <v>288</v>
      </c>
      <c r="D137" s="162" t="s">
        <v>278</v>
      </c>
      <c r="E137" s="169">
        <v>1</v>
      </c>
      <c r="F137" s="195"/>
      <c r="G137" s="196">
        <f t="shared" si="5"/>
        <v>0</v>
      </c>
      <c r="H137" s="172">
        <v>21</v>
      </c>
      <c r="I137" s="172">
        <f t="shared" si="6"/>
        <v>0</v>
      </c>
      <c r="J137" s="163">
        <v>0</v>
      </c>
      <c r="K137" s="163">
        <f t="shared" si="7"/>
        <v>0</v>
      </c>
      <c r="L137" s="163">
        <v>0</v>
      </c>
      <c r="M137" s="163">
        <f t="shared" si="8"/>
        <v>0</v>
      </c>
      <c r="N137" s="163"/>
      <c r="O137" s="163"/>
      <c r="P137" s="164">
        <v>0</v>
      </c>
      <c r="Q137" s="163">
        <f t="shared" si="9"/>
        <v>0</v>
      </c>
      <c r="R137" s="153"/>
      <c r="S137" s="153"/>
      <c r="T137" s="153"/>
      <c r="U137" s="153"/>
      <c r="V137" s="153"/>
      <c r="W137" s="153"/>
      <c r="X137" s="153"/>
      <c r="Y137" s="153"/>
      <c r="Z137" s="153"/>
      <c r="AA137" s="153" t="s">
        <v>113</v>
      </c>
      <c r="AB137" s="153"/>
      <c r="AC137" s="153"/>
      <c r="AD137" s="153"/>
      <c r="AE137" s="153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</row>
    <row r="138" spans="1:56" outlineLevel="1" x14ac:dyDescent="0.2">
      <c r="A138" s="182">
        <v>64</v>
      </c>
      <c r="B138" s="183" t="s">
        <v>289</v>
      </c>
      <c r="C138" s="192" t="s">
        <v>290</v>
      </c>
      <c r="D138" s="184" t="s">
        <v>278</v>
      </c>
      <c r="E138" s="185">
        <v>1</v>
      </c>
      <c r="F138" s="197"/>
      <c r="G138" s="198">
        <f t="shared" si="5"/>
        <v>0</v>
      </c>
      <c r="H138" s="186">
        <v>21</v>
      </c>
      <c r="I138" s="186">
        <f t="shared" si="6"/>
        <v>0</v>
      </c>
      <c r="J138" s="187">
        <v>0</v>
      </c>
      <c r="K138" s="187">
        <f t="shared" si="7"/>
        <v>0</v>
      </c>
      <c r="L138" s="187">
        <v>0</v>
      </c>
      <c r="M138" s="187">
        <f t="shared" si="8"/>
        <v>0</v>
      </c>
      <c r="N138" s="187"/>
      <c r="O138" s="187"/>
      <c r="P138" s="188">
        <v>0</v>
      </c>
      <c r="Q138" s="187">
        <f t="shared" si="9"/>
        <v>0</v>
      </c>
      <c r="R138" s="153"/>
      <c r="S138" s="153"/>
      <c r="T138" s="153"/>
      <c r="U138" s="153"/>
      <c r="V138" s="153"/>
      <c r="W138" s="153"/>
      <c r="X138" s="153"/>
      <c r="Y138" s="153"/>
      <c r="Z138" s="153"/>
      <c r="AA138" s="153" t="s">
        <v>113</v>
      </c>
      <c r="AB138" s="153"/>
      <c r="AC138" s="153"/>
      <c r="AD138" s="153"/>
      <c r="AE138" s="153"/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</row>
    <row r="139" spans="1:56" x14ac:dyDescent="0.2">
      <c r="A139" s="6"/>
      <c r="B139" s="7" t="s">
        <v>291</v>
      </c>
      <c r="C139" s="193" t="s">
        <v>291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Y139">
        <v>15</v>
      </c>
      <c r="Z139">
        <v>21</v>
      </c>
    </row>
    <row r="140" spans="1:56" x14ac:dyDescent="0.2">
      <c r="A140" s="199"/>
      <c r="B140" s="200"/>
      <c r="C140" s="201"/>
      <c r="D140" s="199"/>
      <c r="E140" s="199"/>
      <c r="F140" s="199"/>
      <c r="G140" s="202"/>
      <c r="H140" s="6"/>
      <c r="I140" s="6"/>
      <c r="J140" s="6"/>
      <c r="K140" s="6"/>
      <c r="L140" s="6"/>
      <c r="M140" s="6"/>
      <c r="N140" s="6"/>
      <c r="O140" s="6"/>
      <c r="P140" s="6"/>
      <c r="Q140" s="6"/>
      <c r="Y140">
        <f>SUMIF(H7:H138,Y139,G7:G138)</f>
        <v>0</v>
      </c>
      <c r="Z140">
        <f>SUMIF(H7:H138,Z139,G7:G138)</f>
        <v>0</v>
      </c>
      <c r="AA140" t="s">
        <v>292</v>
      </c>
    </row>
    <row r="141" spans="1:56" x14ac:dyDescent="0.2">
      <c r="A141" s="203"/>
      <c r="B141" s="204"/>
      <c r="C141" s="205"/>
      <c r="D141" s="203"/>
      <c r="E141" s="203"/>
      <c r="F141" s="203"/>
      <c r="G141" s="203"/>
      <c r="H141" s="6"/>
      <c r="I141" s="6"/>
      <c r="J141" s="6"/>
      <c r="K141" s="6"/>
      <c r="L141" s="6"/>
      <c r="M141" s="6"/>
      <c r="N141" s="6"/>
      <c r="O141" s="6"/>
      <c r="P141" s="6"/>
      <c r="Q141" s="6"/>
    </row>
    <row r="142" spans="1:56" x14ac:dyDescent="0.2">
      <c r="A142" s="203"/>
      <c r="B142" s="204"/>
      <c r="C142" s="205"/>
      <c r="D142" s="203"/>
      <c r="E142" s="203"/>
      <c r="F142" s="203"/>
      <c r="G142" s="203"/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 spans="1:56" x14ac:dyDescent="0.2">
      <c r="A143" s="203"/>
      <c r="B143" s="203"/>
      <c r="C143" s="206"/>
      <c r="D143" s="203"/>
      <c r="E143" s="203"/>
      <c r="F143" s="203"/>
      <c r="G143" s="203"/>
      <c r="H143" s="6"/>
      <c r="I143" s="6"/>
      <c r="J143" s="6"/>
      <c r="K143" s="6"/>
      <c r="L143" s="6"/>
      <c r="M143" s="6"/>
      <c r="N143" s="6"/>
      <c r="O143" s="6"/>
      <c r="P143" s="6"/>
      <c r="Q143" s="6"/>
    </row>
    <row r="144" spans="1:56" x14ac:dyDescent="0.2">
      <c r="A144" s="207"/>
      <c r="B144" s="207"/>
      <c r="C144" s="208"/>
      <c r="D144" s="207"/>
      <c r="E144" s="207"/>
      <c r="F144" s="207"/>
      <c r="G144" s="207"/>
      <c r="H144" s="6"/>
      <c r="I144" s="6"/>
      <c r="J144" s="6"/>
      <c r="K144" s="6"/>
      <c r="L144" s="6"/>
      <c r="M144" s="6"/>
      <c r="N144" s="6"/>
      <c r="O144" s="6"/>
      <c r="P144" s="6"/>
      <c r="Q144" s="6"/>
      <c r="AA144" t="s">
        <v>293</v>
      </c>
    </row>
    <row r="145" spans="1:27" x14ac:dyDescent="0.2">
      <c r="A145" s="207"/>
      <c r="B145" s="207"/>
      <c r="C145" s="208"/>
      <c r="D145" s="207"/>
      <c r="E145" s="207"/>
      <c r="F145" s="207"/>
      <c r="G145" s="207"/>
      <c r="H145" s="6"/>
      <c r="I145" s="6"/>
      <c r="J145" s="6"/>
      <c r="K145" s="6"/>
      <c r="L145" s="6"/>
      <c r="M145" s="6"/>
      <c r="N145" s="6"/>
      <c r="O145" s="6"/>
      <c r="P145" s="6"/>
      <c r="Q145" s="6"/>
    </row>
    <row r="146" spans="1:27" x14ac:dyDescent="0.2">
      <c r="A146" s="207"/>
      <c r="B146" s="207"/>
      <c r="C146" s="208"/>
      <c r="D146" s="207"/>
      <c r="E146" s="207"/>
      <c r="F146" s="207"/>
      <c r="G146" s="207"/>
      <c r="H146" s="6"/>
      <c r="I146" s="6"/>
      <c r="J146" s="6"/>
      <c r="K146" s="6"/>
      <c r="L146" s="6"/>
      <c r="M146" s="6"/>
      <c r="N146" s="6"/>
      <c r="O146" s="6"/>
      <c r="P146" s="6"/>
      <c r="Q146" s="6"/>
    </row>
    <row r="147" spans="1:27" x14ac:dyDescent="0.2">
      <c r="A147" s="207"/>
      <c r="B147" s="207"/>
      <c r="C147" s="208"/>
      <c r="D147" s="207"/>
      <c r="E147" s="207"/>
      <c r="F147" s="207"/>
      <c r="G147" s="207"/>
      <c r="H147" s="6"/>
      <c r="I147" s="6"/>
      <c r="J147" s="6"/>
      <c r="K147" s="6"/>
      <c r="L147" s="6"/>
      <c r="M147" s="6"/>
      <c r="N147" s="6"/>
      <c r="O147" s="6"/>
      <c r="P147" s="6"/>
      <c r="Q147" s="6"/>
    </row>
    <row r="148" spans="1:27" x14ac:dyDescent="0.2">
      <c r="A148" s="207"/>
      <c r="B148" s="207"/>
      <c r="C148" s="208"/>
      <c r="D148" s="207"/>
      <c r="E148" s="207"/>
      <c r="F148" s="207"/>
      <c r="G148" s="207"/>
      <c r="H148" s="6"/>
      <c r="I148" s="6"/>
      <c r="J148" s="6"/>
      <c r="K148" s="6"/>
      <c r="L148" s="6"/>
      <c r="M148" s="6"/>
      <c r="N148" s="6"/>
      <c r="O148" s="6"/>
      <c r="P148" s="6"/>
      <c r="Q148" s="6"/>
    </row>
    <row r="149" spans="1:27" x14ac:dyDescent="0.2">
      <c r="A149" s="6"/>
      <c r="B149" s="7" t="s">
        <v>291</v>
      </c>
      <c r="C149" s="193" t="s">
        <v>291</v>
      </c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</row>
    <row r="150" spans="1:27" x14ac:dyDescent="0.2">
      <c r="C150" s="194"/>
      <c r="AA150" t="s">
        <v>294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2019-04-30T13:33:19Z</cp:lastPrinted>
  <dcterms:created xsi:type="dcterms:W3CDTF">2009-04-08T07:15:50Z</dcterms:created>
  <dcterms:modified xsi:type="dcterms:W3CDTF">2019-04-30T13:36:29Z</dcterms:modified>
</cp:coreProperties>
</file>